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vale\Desktop\"/>
    </mc:Choice>
  </mc:AlternateContent>
  <xr:revisionPtr revIDLastSave="0" documentId="8_{2001F1D4-5BA8-4016-90D2-40F769860F87}" xr6:coauthVersionLast="45" xr6:coauthVersionMax="45" xr10:uidLastSave="{00000000-0000-0000-0000-000000000000}"/>
  <bookViews>
    <workbookView xWindow="-109" yWindow="-109" windowWidth="26301" windowHeight="14305" xr2:uid="{00000000-000D-0000-FFFF-FFFF00000000}"/>
  </bookViews>
  <sheets>
    <sheet name="Selections" sheetId="1" r:id="rId1"/>
    <sheet name="Sheet2" sheetId="4" state="hidden" r:id="rId2"/>
    <sheet name="Sheet1" sheetId="3" state="hidden" r:id="rId3"/>
    <sheet name="Totals" sheetId="2" r:id="rId4"/>
    <sheet name="Sheet3" sheetId="5" r:id="rId5"/>
  </sheets>
  <definedNames>
    <definedName name="_xlnm._FilterDatabase" localSheetId="0" hidden="1">Selections!$A$1:$AH$328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5" l="1"/>
  <c r="E16" i="5"/>
  <c r="E15" i="5"/>
  <c r="E14" i="5"/>
  <c r="E13" i="5"/>
  <c r="E12" i="5"/>
  <c r="E11" i="5"/>
  <c r="E10" i="5"/>
  <c r="E9" i="5"/>
  <c r="E8" i="5"/>
  <c r="E7" i="5"/>
  <c r="E6" i="5"/>
  <c r="E5" i="5"/>
  <c r="E4" i="5"/>
  <c r="AH73" i="1"/>
  <c r="AH291" i="1"/>
  <c r="AH208" i="1"/>
  <c r="AH207" i="1"/>
  <c r="AH74" i="1"/>
  <c r="AH197" i="1"/>
  <c r="AH327" i="1"/>
  <c r="AH2" i="1"/>
  <c r="AH133" i="1"/>
  <c r="AH113" i="1"/>
  <c r="AH75" i="1"/>
  <c r="AH140" i="1"/>
  <c r="AH319" i="1"/>
  <c r="AH72" i="1"/>
  <c r="AH66" i="1"/>
  <c r="AH129" i="1"/>
  <c r="AH146" i="1"/>
  <c r="AH158" i="1"/>
  <c r="AH297" i="1"/>
  <c r="AH58" i="1"/>
  <c r="AH31" i="1"/>
  <c r="AH59" i="1"/>
  <c r="AH301" i="1"/>
  <c r="AH322" i="1"/>
  <c r="AH177" i="1"/>
  <c r="AH171" i="1"/>
  <c r="AH290" i="1"/>
  <c r="AH81" i="1"/>
  <c r="AH288" i="1"/>
  <c r="AH145" i="1"/>
  <c r="AH217" i="1"/>
  <c r="AH255" i="1"/>
  <c r="AH169" i="1"/>
  <c r="AH220" i="1"/>
  <c r="AH229" i="1"/>
  <c r="AH52" i="1"/>
  <c r="AH314" i="1"/>
  <c r="AH20" i="1"/>
  <c r="AH154" i="1"/>
  <c r="AH50" i="1"/>
  <c r="AH196" i="1"/>
  <c r="AH260" i="1"/>
  <c r="AH315" i="1"/>
  <c r="AH187" i="1"/>
  <c r="AH248" i="1"/>
  <c r="AH10" i="1"/>
  <c r="AH194" i="1"/>
  <c r="AH240" i="1"/>
  <c r="AH93" i="1"/>
  <c r="AH281" i="1"/>
  <c r="AH212" i="1"/>
  <c r="AH218" i="1"/>
  <c r="AH26" i="1"/>
  <c r="AH119" i="1"/>
  <c r="AH161" i="1"/>
  <c r="AH157" i="1"/>
  <c r="AH128" i="1"/>
  <c r="AH62" i="1"/>
  <c r="AH103" i="1"/>
  <c r="AH323" i="1"/>
  <c r="AH77" i="1"/>
  <c r="AH92" i="1"/>
  <c r="AH180" i="1"/>
  <c r="AH68" i="1"/>
  <c r="AH97" i="1"/>
  <c r="AH143" i="1"/>
  <c r="AH12" i="1"/>
  <c r="AH316" i="1"/>
  <c r="AH243" i="1"/>
  <c r="AH303" i="1"/>
  <c r="AH242" i="1"/>
  <c r="AH239" i="1"/>
  <c r="AH116" i="1"/>
  <c r="AH256" i="1"/>
  <c r="AH16" i="1"/>
  <c r="AH273" i="1"/>
  <c r="AH153" i="1"/>
  <c r="AH105" i="1"/>
  <c r="AH206" i="1"/>
  <c r="AH292" i="1"/>
  <c r="AH3" i="1"/>
  <c r="AH138" i="1"/>
  <c r="AH28" i="1"/>
  <c r="AH149" i="1"/>
  <c r="AH246" i="1"/>
  <c r="AH296" i="1"/>
  <c r="AH304" i="1"/>
  <c r="AH168" i="1"/>
  <c r="AH175" i="1"/>
  <c r="AH51" i="1"/>
  <c r="AH162" i="1"/>
  <c r="AH305" i="1"/>
  <c r="AH121" i="1"/>
  <c r="AH300" i="1"/>
  <c r="AH176" i="1"/>
  <c r="AH306" i="1"/>
  <c r="AH24" i="1"/>
  <c r="AH25" i="1"/>
  <c r="AH69" i="1"/>
  <c r="AH284" i="1"/>
  <c r="AH232" i="1"/>
  <c r="AH84" i="1"/>
  <c r="AH201" i="1"/>
  <c r="AH41" i="1"/>
  <c r="AH70" i="1"/>
  <c r="AH13" i="1"/>
  <c r="AH131" i="1"/>
  <c r="AH200" i="1"/>
  <c r="AH63" i="1"/>
  <c r="AH40" i="1"/>
  <c r="AH247" i="1"/>
  <c r="AH150" i="1"/>
  <c r="AH7" i="1"/>
  <c r="AH236" i="1"/>
  <c r="AH86" i="1"/>
  <c r="AH190" i="1"/>
  <c r="AH311" i="1"/>
  <c r="AH65" i="1"/>
  <c r="AH45" i="1"/>
  <c r="AH61" i="1"/>
  <c r="AH91" i="1"/>
  <c r="AH151" i="1"/>
  <c r="AH49" i="1"/>
  <c r="AH189" i="1"/>
  <c r="AH233" i="1"/>
  <c r="AH320" i="1"/>
  <c r="AH38" i="1"/>
  <c r="AH237" i="1"/>
  <c r="AH95" i="1"/>
  <c r="AH18" i="1"/>
  <c r="AH186" i="1"/>
  <c r="AH253" i="1"/>
  <c r="AH302" i="1"/>
  <c r="AH136" i="1"/>
  <c r="AH137" i="1"/>
  <c r="AH244" i="1"/>
  <c r="AH179" i="1"/>
  <c r="AH310" i="1"/>
  <c r="AH87" i="1"/>
  <c r="AH124" i="1"/>
  <c r="AH286" i="1"/>
  <c r="AH269" i="1"/>
  <c r="AH250" i="1"/>
  <c r="AH114" i="1"/>
  <c r="AH64" i="1"/>
  <c r="AH90" i="1"/>
  <c r="AH307" i="1"/>
  <c r="AH6" i="1"/>
  <c r="AH23" i="1"/>
  <c r="AH231" i="1"/>
  <c r="AH14" i="1"/>
  <c r="AH182" i="1"/>
  <c r="AH142" i="1"/>
  <c r="AH279" i="1"/>
  <c r="AH112" i="1"/>
  <c r="AH308" i="1"/>
  <c r="AH53" i="1"/>
  <c r="AH309" i="1"/>
  <c r="AH204" i="1"/>
  <c r="AH141" i="1"/>
  <c r="AH152" i="1"/>
  <c r="AH223" i="1"/>
  <c r="AH216" i="1"/>
  <c r="AH282" i="1"/>
  <c r="AH170" i="1"/>
  <c r="AH205" i="1"/>
  <c r="AH60" i="1"/>
  <c r="AH94" i="1"/>
  <c r="AH181" i="1"/>
  <c r="AH166" i="1"/>
  <c r="AH225" i="1"/>
  <c r="AH130" i="1"/>
  <c r="AH324" i="1"/>
  <c r="AH272" i="1"/>
  <c r="AH276" i="1"/>
  <c r="AH298" i="1"/>
  <c r="AH274" i="1"/>
  <c r="AH33" i="1"/>
  <c r="AH210" i="1"/>
  <c r="AH295" i="1"/>
  <c r="AH252" i="1"/>
  <c r="AH109" i="1"/>
  <c r="AH188" i="1"/>
  <c r="AH262" i="1"/>
  <c r="AH34" i="1"/>
  <c r="AH317" i="1"/>
  <c r="AH83" i="1"/>
  <c r="AH289" i="1"/>
  <c r="AH156" i="1"/>
  <c r="AH98" i="1"/>
  <c r="AH294" i="1"/>
  <c r="AH263" i="1"/>
  <c r="AH192" i="1"/>
  <c r="AH42" i="1"/>
  <c r="AH46" i="1"/>
  <c r="AH167" i="1"/>
  <c r="AH195" i="1"/>
  <c r="AH115" i="1"/>
  <c r="AH82" i="1"/>
  <c r="AH37" i="1"/>
  <c r="AH144" i="1"/>
  <c r="AH117" i="1"/>
  <c r="AH226" i="1"/>
  <c r="AH139" i="1"/>
  <c r="AH268" i="1"/>
  <c r="AH78" i="1"/>
  <c r="AH147" i="1"/>
  <c r="AH165" i="1"/>
  <c r="AH101" i="1"/>
  <c r="AH328" i="1"/>
  <c r="AH104" i="1"/>
  <c r="AH123" i="1"/>
  <c r="AH198" i="1"/>
  <c r="AH184" i="1"/>
  <c r="AH313" i="1"/>
  <c r="AH202" i="1"/>
  <c r="AH164" i="1"/>
  <c r="AH199" i="1"/>
  <c r="AH102" i="1"/>
  <c r="AH80" i="1"/>
  <c r="AH183" i="1"/>
  <c r="AH39" i="1"/>
  <c r="AH224" i="1"/>
  <c r="AH234" i="1"/>
  <c r="AH89" i="1"/>
  <c r="AH203" i="1"/>
  <c r="AH277" i="1"/>
  <c r="AH241" i="1"/>
  <c r="AH227" i="1"/>
  <c r="AH293" i="1"/>
  <c r="AH27" i="1"/>
  <c r="AH22" i="1"/>
  <c r="AH280" i="1"/>
  <c r="AH257" i="1"/>
  <c r="AH67" i="1"/>
  <c r="AH8" i="1"/>
  <c r="AH249" i="1"/>
  <c r="AH254" i="1"/>
  <c r="AH132" i="1"/>
  <c r="AH47" i="1"/>
  <c r="AH15" i="1"/>
  <c r="AH127" i="1"/>
  <c r="AH211" i="1"/>
  <c r="AH174" i="1"/>
  <c r="AH261" i="1"/>
  <c r="AH191" i="1"/>
  <c r="AH259" i="1"/>
  <c r="AH287" i="1"/>
  <c r="AH155" i="1"/>
  <c r="AH55" i="1"/>
  <c r="AH56" i="1"/>
  <c r="AH283" i="1"/>
  <c r="AH221" i="1"/>
  <c r="AH106" i="1"/>
  <c r="AH299" i="1"/>
  <c r="AH214" i="1"/>
  <c r="AH230" i="1"/>
  <c r="AH222" i="1"/>
  <c r="AH251" i="1"/>
  <c r="AH11" i="1"/>
  <c r="AH285" i="1"/>
  <c r="AH326" i="1"/>
  <c r="AH325" i="1"/>
  <c r="AH219" i="1"/>
  <c r="AH30" i="1"/>
  <c r="AH107" i="1"/>
  <c r="AH21" i="1"/>
  <c r="AH265" i="1"/>
  <c r="AH163" i="1"/>
  <c r="AH88" i="1"/>
  <c r="AH108" i="1"/>
  <c r="AH85" i="1"/>
  <c r="AH271" i="1"/>
  <c r="AH312" i="1"/>
  <c r="AH79" i="1"/>
  <c r="AH76" i="1"/>
  <c r="AH238" i="1"/>
  <c r="AH266" i="1"/>
  <c r="AH71" i="1"/>
  <c r="AH99" i="1"/>
  <c r="AH57" i="1"/>
  <c r="AH228" i="1"/>
  <c r="AH9" i="1"/>
  <c r="AH36" i="1"/>
  <c r="AH321" i="1"/>
  <c r="AH173" i="1"/>
  <c r="AH318" i="1"/>
  <c r="AH35" i="1"/>
  <c r="AH235" i="1"/>
  <c r="AH178" i="1"/>
  <c r="AH110" i="1"/>
  <c r="AH215" i="1"/>
  <c r="AH134" i="1"/>
  <c r="AH275" i="1"/>
  <c r="AH32" i="1"/>
  <c r="AH111" i="1"/>
  <c r="AH270" i="1"/>
  <c r="AH185" i="1"/>
  <c r="AH17" i="1"/>
  <c r="AH159" i="1"/>
  <c r="AH258" i="1"/>
  <c r="AH43" i="1"/>
  <c r="AH213" i="1"/>
  <c r="AH148" i="1"/>
  <c r="AH19" i="1"/>
  <c r="AH172" i="1"/>
  <c r="AH264" i="1"/>
  <c r="AH4" i="1"/>
  <c r="AH100" i="1"/>
  <c r="AH193" i="1"/>
  <c r="AH44" i="1"/>
  <c r="AH278" i="1"/>
  <c r="AH29" i="1"/>
  <c r="AH125" i="1"/>
  <c r="AH267" i="1"/>
  <c r="AH5" i="1"/>
  <c r="AH120" i="1"/>
  <c r="AH54" i="1"/>
  <c r="AH96" i="1"/>
  <c r="AH122" i="1"/>
  <c r="AH126" i="1"/>
  <c r="AH209" i="1"/>
  <c r="AH245" i="1"/>
  <c r="AH160" i="1"/>
  <c r="AH135" i="1"/>
  <c r="AH118" i="1"/>
  <c r="AH48" i="1"/>
  <c r="AF73" i="1"/>
  <c r="AF291" i="1"/>
  <c r="AF208" i="1"/>
  <c r="AF207" i="1"/>
  <c r="AF74" i="1"/>
  <c r="AF197" i="1"/>
  <c r="AF327" i="1"/>
  <c r="AF2" i="1"/>
  <c r="AF133" i="1"/>
  <c r="AF113" i="1"/>
  <c r="AF75" i="1"/>
  <c r="AF140" i="1"/>
  <c r="AF319" i="1"/>
  <c r="AF72" i="1"/>
  <c r="AF66" i="1"/>
  <c r="AF129" i="1"/>
  <c r="AF146" i="1"/>
  <c r="AF158" i="1"/>
  <c r="AF297" i="1"/>
  <c r="AF58" i="1"/>
  <c r="AF31" i="1"/>
  <c r="AF59" i="1"/>
  <c r="AF301" i="1"/>
  <c r="AF322" i="1"/>
  <c r="AF177" i="1"/>
  <c r="AF171" i="1"/>
  <c r="AF290" i="1"/>
  <c r="AF81" i="1"/>
  <c r="AF288" i="1"/>
  <c r="AF145" i="1"/>
  <c r="AF217" i="1"/>
  <c r="AF255" i="1"/>
  <c r="AF169" i="1"/>
  <c r="AF220" i="1"/>
  <c r="AF229" i="1"/>
  <c r="AF52" i="1"/>
  <c r="AF314" i="1"/>
  <c r="AF20" i="1"/>
  <c r="AF154" i="1"/>
  <c r="AF50" i="1"/>
  <c r="AF196" i="1"/>
  <c r="AF260" i="1"/>
  <c r="AF315" i="1"/>
  <c r="AF187" i="1"/>
  <c r="AF248" i="1"/>
  <c r="AF10" i="1"/>
  <c r="AF194" i="1"/>
  <c r="AF240" i="1"/>
  <c r="AF93" i="1"/>
  <c r="AF281" i="1"/>
  <c r="AF212" i="1"/>
  <c r="AF218" i="1"/>
  <c r="AF26" i="1"/>
  <c r="AF119" i="1"/>
  <c r="AF161" i="1"/>
  <c r="AF157" i="1"/>
  <c r="AF128" i="1"/>
  <c r="AF62" i="1"/>
  <c r="AF103" i="1"/>
  <c r="AF323" i="1"/>
  <c r="AF77" i="1"/>
  <c r="AF92" i="1"/>
  <c r="AF180" i="1"/>
  <c r="AF68" i="1"/>
  <c r="AF97" i="1"/>
  <c r="AF143" i="1"/>
  <c r="AF12" i="1"/>
  <c r="AF316" i="1"/>
  <c r="AF243" i="1"/>
  <c r="AF303" i="1"/>
  <c r="AF242" i="1"/>
  <c r="AF239" i="1"/>
  <c r="AF116" i="1"/>
  <c r="AF256" i="1"/>
  <c r="AF16" i="1"/>
  <c r="AF273" i="1"/>
  <c r="AF153" i="1"/>
  <c r="AF105" i="1"/>
  <c r="AF206" i="1"/>
  <c r="AF292" i="1"/>
  <c r="AF3" i="1"/>
  <c r="AF138" i="1"/>
  <c r="AF28" i="1"/>
  <c r="AF149" i="1"/>
  <c r="AF246" i="1"/>
  <c r="AF296" i="1"/>
  <c r="AF304" i="1"/>
  <c r="AF168" i="1"/>
  <c r="AF175" i="1"/>
  <c r="AF51" i="1"/>
  <c r="AF162" i="1"/>
  <c r="AF305" i="1"/>
  <c r="AF121" i="1"/>
  <c r="AF300" i="1"/>
  <c r="AF176" i="1"/>
  <c r="AF306" i="1"/>
  <c r="AF24" i="1"/>
  <c r="AF25" i="1"/>
  <c r="AF69" i="1"/>
  <c r="AF284" i="1"/>
  <c r="AF232" i="1"/>
  <c r="AF84" i="1"/>
  <c r="AF201" i="1"/>
  <c r="AF41" i="1"/>
  <c r="AF70" i="1"/>
  <c r="AF13" i="1"/>
  <c r="AF131" i="1"/>
  <c r="AF200" i="1"/>
  <c r="AF63" i="1"/>
  <c r="AF40" i="1"/>
  <c r="AF247" i="1"/>
  <c r="AF150" i="1"/>
  <c r="AF7" i="1"/>
  <c r="AF236" i="1"/>
  <c r="AF86" i="1"/>
  <c r="AF190" i="1"/>
  <c r="AF311" i="1"/>
  <c r="AF65" i="1"/>
  <c r="AF45" i="1"/>
  <c r="AF61" i="1"/>
  <c r="AF91" i="1"/>
  <c r="AF151" i="1"/>
  <c r="AF49" i="1"/>
  <c r="AF189" i="1"/>
  <c r="AF233" i="1"/>
  <c r="AF320" i="1"/>
  <c r="AF38" i="1"/>
  <c r="AF237" i="1"/>
  <c r="AF95" i="1"/>
  <c r="AF18" i="1"/>
  <c r="AF186" i="1"/>
  <c r="AF253" i="1"/>
  <c r="AF302" i="1"/>
  <c r="AF136" i="1"/>
  <c r="AF137" i="1"/>
  <c r="AF244" i="1"/>
  <c r="AF179" i="1"/>
  <c r="AF310" i="1"/>
  <c r="AF87" i="1"/>
  <c r="AF124" i="1"/>
  <c r="AF286" i="1"/>
  <c r="AF269" i="1"/>
  <c r="AF250" i="1"/>
  <c r="AF114" i="1"/>
  <c r="AF64" i="1"/>
  <c r="AF90" i="1"/>
  <c r="AF307" i="1"/>
  <c r="AF6" i="1"/>
  <c r="AF23" i="1"/>
  <c r="AF231" i="1"/>
  <c r="AF14" i="1"/>
  <c r="AF182" i="1"/>
  <c r="AF142" i="1"/>
  <c r="AF279" i="1"/>
  <c r="AF112" i="1"/>
  <c r="AF308" i="1"/>
  <c r="AF53" i="1"/>
  <c r="AF309" i="1"/>
  <c r="AF204" i="1"/>
  <c r="AF141" i="1"/>
  <c r="AF152" i="1"/>
  <c r="AF223" i="1"/>
  <c r="AF216" i="1"/>
  <c r="AF282" i="1"/>
  <c r="AF170" i="1"/>
  <c r="AF205" i="1"/>
  <c r="AF60" i="1"/>
  <c r="AF94" i="1"/>
  <c r="AF181" i="1"/>
  <c r="AF166" i="1"/>
  <c r="AF225" i="1"/>
  <c r="AF130" i="1"/>
  <c r="AF324" i="1"/>
  <c r="AF272" i="1"/>
  <c r="AF276" i="1"/>
  <c r="AF298" i="1"/>
  <c r="AF274" i="1"/>
  <c r="AF33" i="1"/>
  <c r="AF210" i="1"/>
  <c r="AF295" i="1"/>
  <c r="AF252" i="1"/>
  <c r="AF109" i="1"/>
  <c r="AF188" i="1"/>
  <c r="AF262" i="1"/>
  <c r="AF34" i="1"/>
  <c r="AF317" i="1"/>
  <c r="AF83" i="1"/>
  <c r="AF289" i="1"/>
  <c r="AF156" i="1"/>
  <c r="AF98" i="1"/>
  <c r="AF294" i="1"/>
  <c r="AF263" i="1"/>
  <c r="AF192" i="1"/>
  <c r="AF42" i="1"/>
  <c r="AF46" i="1"/>
  <c r="AF167" i="1"/>
  <c r="AF195" i="1"/>
  <c r="AF115" i="1"/>
  <c r="AF82" i="1"/>
  <c r="AF37" i="1"/>
  <c r="AF144" i="1"/>
  <c r="AF117" i="1"/>
  <c r="AF226" i="1"/>
  <c r="AF139" i="1"/>
  <c r="AF268" i="1"/>
  <c r="AF78" i="1"/>
  <c r="AF147" i="1"/>
  <c r="AF165" i="1"/>
  <c r="AF101" i="1"/>
  <c r="AF328" i="1"/>
  <c r="AF104" i="1"/>
  <c r="AF123" i="1"/>
  <c r="AF198" i="1"/>
  <c r="AF184" i="1"/>
  <c r="AF313" i="1"/>
  <c r="AF202" i="1"/>
  <c r="AF164" i="1"/>
  <c r="AF199" i="1"/>
  <c r="AF102" i="1"/>
  <c r="AF80" i="1"/>
  <c r="AF183" i="1"/>
  <c r="AF39" i="1"/>
  <c r="AF224" i="1"/>
  <c r="AF234" i="1"/>
  <c r="AF89" i="1"/>
  <c r="AF203" i="1"/>
  <c r="AF277" i="1"/>
  <c r="AF241" i="1"/>
  <c r="AF227" i="1"/>
  <c r="AF293" i="1"/>
  <c r="AF27" i="1"/>
  <c r="AF22" i="1"/>
  <c r="AF280" i="1"/>
  <c r="AF257" i="1"/>
  <c r="AF67" i="1"/>
  <c r="AF8" i="1"/>
  <c r="AF249" i="1"/>
  <c r="AF254" i="1"/>
  <c r="AF132" i="1"/>
  <c r="AF47" i="1"/>
  <c r="AF15" i="1"/>
  <c r="AF127" i="1"/>
  <c r="AF211" i="1"/>
  <c r="AF174" i="1"/>
  <c r="AF261" i="1"/>
  <c r="AF191" i="1"/>
  <c r="AF259" i="1"/>
  <c r="AF287" i="1"/>
  <c r="AF155" i="1"/>
  <c r="AF55" i="1"/>
  <c r="AF56" i="1"/>
  <c r="AF283" i="1"/>
  <c r="AF221" i="1"/>
  <c r="AF106" i="1"/>
  <c r="AF299" i="1"/>
  <c r="AF214" i="1"/>
  <c r="AF230" i="1"/>
  <c r="AF222" i="1"/>
  <c r="AF251" i="1"/>
  <c r="AF11" i="1"/>
  <c r="AF285" i="1"/>
  <c r="AF326" i="1"/>
  <c r="AF325" i="1"/>
  <c r="AF219" i="1"/>
  <c r="AF30" i="1"/>
  <c r="AF107" i="1"/>
  <c r="AF21" i="1"/>
  <c r="AF265" i="1"/>
  <c r="AF163" i="1"/>
  <c r="AF88" i="1"/>
  <c r="AF108" i="1"/>
  <c r="AF85" i="1"/>
  <c r="AF271" i="1"/>
  <c r="AF312" i="1"/>
  <c r="AF79" i="1"/>
  <c r="AF76" i="1"/>
  <c r="AF238" i="1"/>
  <c r="AF266" i="1"/>
  <c r="AF71" i="1"/>
  <c r="AF99" i="1"/>
  <c r="AF57" i="1"/>
  <c r="AF228" i="1"/>
  <c r="AF9" i="1"/>
  <c r="AF36" i="1"/>
  <c r="AF321" i="1"/>
  <c r="AF173" i="1"/>
  <c r="AF318" i="1"/>
  <c r="AF35" i="1"/>
  <c r="AF235" i="1"/>
  <c r="AF178" i="1"/>
  <c r="AF110" i="1"/>
  <c r="AF215" i="1"/>
  <c r="AF134" i="1"/>
  <c r="AF275" i="1"/>
  <c r="AF32" i="1"/>
  <c r="AF111" i="1"/>
  <c r="AF270" i="1"/>
  <c r="AF185" i="1"/>
  <c r="AF17" i="1"/>
  <c r="AF159" i="1"/>
  <c r="AF258" i="1"/>
  <c r="AF43" i="1"/>
  <c r="AF213" i="1"/>
  <c r="AF148" i="1"/>
  <c r="AF19" i="1"/>
  <c r="AF172" i="1"/>
  <c r="AF264" i="1"/>
  <c r="AF4" i="1"/>
  <c r="AF100" i="1"/>
  <c r="AF193" i="1"/>
  <c r="AF44" i="1"/>
  <c r="AF278" i="1"/>
  <c r="AF29" i="1"/>
  <c r="AF125" i="1"/>
  <c r="AF267" i="1"/>
  <c r="AF5" i="1"/>
  <c r="AF120" i="1"/>
  <c r="AF54" i="1"/>
  <c r="AF96" i="1"/>
  <c r="AF122" i="1"/>
  <c r="AF126" i="1"/>
  <c r="AF209" i="1"/>
  <c r="AF245" i="1"/>
  <c r="AF160" i="1"/>
  <c r="AF135" i="1"/>
  <c r="AF118" i="1"/>
  <c r="AF48" i="1"/>
  <c r="AD73" i="1"/>
  <c r="AD291" i="1"/>
  <c r="AD208" i="1"/>
  <c r="AD207" i="1"/>
  <c r="AD74" i="1"/>
  <c r="AD197" i="1"/>
  <c r="AD327" i="1"/>
  <c r="AD2" i="1"/>
  <c r="AD133" i="1"/>
  <c r="AD113" i="1"/>
  <c r="AD75" i="1"/>
  <c r="AD140" i="1"/>
  <c r="AD319" i="1"/>
  <c r="AD72" i="1"/>
  <c r="AD66" i="1"/>
  <c r="AD129" i="1"/>
  <c r="AD146" i="1"/>
  <c r="AD158" i="1"/>
  <c r="AD297" i="1"/>
  <c r="AD58" i="1"/>
  <c r="AD31" i="1"/>
  <c r="AD59" i="1"/>
  <c r="AD301" i="1"/>
  <c r="AD322" i="1"/>
  <c r="AD177" i="1"/>
  <c r="AD171" i="1"/>
  <c r="AD290" i="1"/>
  <c r="AD81" i="1"/>
  <c r="AD288" i="1"/>
  <c r="AD145" i="1"/>
  <c r="AD217" i="1"/>
  <c r="AD255" i="1"/>
  <c r="AD169" i="1"/>
  <c r="AD220" i="1"/>
  <c r="AD229" i="1"/>
  <c r="AD52" i="1"/>
  <c r="AD314" i="1"/>
  <c r="AD20" i="1"/>
  <c r="AD154" i="1"/>
  <c r="AD50" i="1"/>
  <c r="AD196" i="1"/>
  <c r="AD260" i="1"/>
  <c r="AD315" i="1"/>
  <c r="AD187" i="1"/>
  <c r="AD248" i="1"/>
  <c r="AD10" i="1"/>
  <c r="AD194" i="1"/>
  <c r="AD240" i="1"/>
  <c r="AD93" i="1"/>
  <c r="AD281" i="1"/>
  <c r="AD212" i="1"/>
  <c r="AD218" i="1"/>
  <c r="AD26" i="1"/>
  <c r="AD119" i="1"/>
  <c r="AD161" i="1"/>
  <c r="AD157" i="1"/>
  <c r="AD128" i="1"/>
  <c r="AD62" i="1"/>
  <c r="AD103" i="1"/>
  <c r="AD323" i="1"/>
  <c r="AD77" i="1"/>
  <c r="AD92" i="1"/>
  <c r="AD180" i="1"/>
  <c r="AD68" i="1"/>
  <c r="AD97" i="1"/>
  <c r="AD143" i="1"/>
  <c r="AD12" i="1"/>
  <c r="AD316" i="1"/>
  <c r="AD243" i="1"/>
  <c r="AD303" i="1"/>
  <c r="AD242" i="1"/>
  <c r="AD239" i="1"/>
  <c r="AD116" i="1"/>
  <c r="AD256" i="1"/>
  <c r="AD16" i="1"/>
  <c r="AD273" i="1"/>
  <c r="AD153" i="1"/>
  <c r="AD105" i="1"/>
  <c r="AD206" i="1"/>
  <c r="AD292" i="1"/>
  <c r="AD3" i="1"/>
  <c r="AD138" i="1"/>
  <c r="AD28" i="1"/>
  <c r="AD149" i="1"/>
  <c r="AD246" i="1"/>
  <c r="AD296" i="1"/>
  <c r="AD304" i="1"/>
  <c r="AD168" i="1"/>
  <c r="AD175" i="1"/>
  <c r="AD51" i="1"/>
  <c r="AD162" i="1"/>
  <c r="AD305" i="1"/>
  <c r="AD121" i="1"/>
  <c r="AD300" i="1"/>
  <c r="AD176" i="1"/>
  <c r="AD306" i="1"/>
  <c r="AD24" i="1"/>
  <c r="AD25" i="1"/>
  <c r="AD69" i="1"/>
  <c r="AD284" i="1"/>
  <c r="AD232" i="1"/>
  <c r="AD84" i="1"/>
  <c r="AD201" i="1"/>
  <c r="AD41" i="1"/>
  <c r="AD70" i="1"/>
  <c r="AD13" i="1"/>
  <c r="AD131" i="1"/>
  <c r="AD200" i="1"/>
  <c r="AD63" i="1"/>
  <c r="AD40" i="1"/>
  <c r="AD247" i="1"/>
  <c r="AD150" i="1"/>
  <c r="AD7" i="1"/>
  <c r="AD236" i="1"/>
  <c r="AD86" i="1"/>
  <c r="AD190" i="1"/>
  <c r="AD311" i="1"/>
  <c r="AD65" i="1"/>
  <c r="AD45" i="1"/>
  <c r="AD61" i="1"/>
  <c r="AD91" i="1"/>
  <c r="AD151" i="1"/>
  <c r="AD49" i="1"/>
  <c r="AD189" i="1"/>
  <c r="AD233" i="1"/>
  <c r="AD320" i="1"/>
  <c r="AD38" i="1"/>
  <c r="AD237" i="1"/>
  <c r="AD95" i="1"/>
  <c r="AD18" i="1"/>
  <c r="AD186" i="1"/>
  <c r="AD253" i="1"/>
  <c r="AD302" i="1"/>
  <c r="AD136" i="1"/>
  <c r="AD137" i="1"/>
  <c r="AD244" i="1"/>
  <c r="AD179" i="1"/>
  <c r="AD310" i="1"/>
  <c r="AD87" i="1"/>
  <c r="AD124" i="1"/>
  <c r="AD286" i="1"/>
  <c r="AD269" i="1"/>
  <c r="AD250" i="1"/>
  <c r="AD114" i="1"/>
  <c r="AD64" i="1"/>
  <c r="AD90" i="1"/>
  <c r="AD307" i="1"/>
  <c r="AD6" i="1"/>
  <c r="AD23" i="1"/>
  <c r="AD231" i="1"/>
  <c r="AD14" i="1"/>
  <c r="AD182" i="1"/>
  <c r="AD142" i="1"/>
  <c r="AD279" i="1"/>
  <c r="AD112" i="1"/>
  <c r="AD308" i="1"/>
  <c r="AD53" i="1"/>
  <c r="AD309" i="1"/>
  <c r="AD204" i="1"/>
  <c r="AD141" i="1"/>
  <c r="AD152" i="1"/>
  <c r="AD223" i="1"/>
  <c r="AD216" i="1"/>
  <c r="AD282" i="1"/>
  <c r="AD170" i="1"/>
  <c r="AD205" i="1"/>
  <c r="AD60" i="1"/>
  <c r="AD94" i="1"/>
  <c r="AD181" i="1"/>
  <c r="AD166" i="1"/>
  <c r="AD225" i="1"/>
  <c r="AD130" i="1"/>
  <c r="AD324" i="1"/>
  <c r="AD272" i="1"/>
  <c r="AD276" i="1"/>
  <c r="AD298" i="1"/>
  <c r="AD274" i="1"/>
  <c r="AD33" i="1"/>
  <c r="AD210" i="1"/>
  <c r="AD295" i="1"/>
  <c r="AD252" i="1"/>
  <c r="AD109" i="1"/>
  <c r="AD188" i="1"/>
  <c r="AD262" i="1"/>
  <c r="AD34" i="1"/>
  <c r="AD317" i="1"/>
  <c r="AD83" i="1"/>
  <c r="AD289" i="1"/>
  <c r="AD156" i="1"/>
  <c r="AD98" i="1"/>
  <c r="AD294" i="1"/>
  <c r="AD263" i="1"/>
  <c r="AD192" i="1"/>
  <c r="AD42" i="1"/>
  <c r="AD46" i="1"/>
  <c r="AD167" i="1"/>
  <c r="AD195" i="1"/>
  <c r="AD115" i="1"/>
  <c r="AD82" i="1"/>
  <c r="AD37" i="1"/>
  <c r="AD144" i="1"/>
  <c r="AD117" i="1"/>
  <c r="AD226" i="1"/>
  <c r="AD139" i="1"/>
  <c r="AD268" i="1"/>
  <c r="AD78" i="1"/>
  <c r="AD147" i="1"/>
  <c r="AD165" i="1"/>
  <c r="AD101" i="1"/>
  <c r="AD328" i="1"/>
  <c r="AD104" i="1"/>
  <c r="AD123" i="1"/>
  <c r="AD198" i="1"/>
  <c r="AD184" i="1"/>
  <c r="AD313" i="1"/>
  <c r="AD202" i="1"/>
  <c r="AD164" i="1"/>
  <c r="AD199" i="1"/>
  <c r="AD102" i="1"/>
  <c r="AD80" i="1"/>
  <c r="AD183" i="1"/>
  <c r="AD39" i="1"/>
  <c r="AD224" i="1"/>
  <c r="AD234" i="1"/>
  <c r="AD89" i="1"/>
  <c r="AD203" i="1"/>
  <c r="AD277" i="1"/>
  <c r="AD241" i="1"/>
  <c r="AD227" i="1"/>
  <c r="AD293" i="1"/>
  <c r="AD27" i="1"/>
  <c r="AD22" i="1"/>
  <c r="AD280" i="1"/>
  <c r="AD257" i="1"/>
  <c r="AD67" i="1"/>
  <c r="AD8" i="1"/>
  <c r="AD249" i="1"/>
  <c r="AD254" i="1"/>
  <c r="AD132" i="1"/>
  <c r="AD47" i="1"/>
  <c r="AD15" i="1"/>
  <c r="AD127" i="1"/>
  <c r="AD211" i="1"/>
  <c r="AD174" i="1"/>
  <c r="AD261" i="1"/>
  <c r="AD191" i="1"/>
  <c r="AD259" i="1"/>
  <c r="AD287" i="1"/>
  <c r="AD155" i="1"/>
  <c r="AD55" i="1"/>
  <c r="AD56" i="1"/>
  <c r="AD283" i="1"/>
  <c r="AD221" i="1"/>
  <c r="AD106" i="1"/>
  <c r="AD299" i="1"/>
  <c r="AD214" i="1"/>
  <c r="AD230" i="1"/>
  <c r="AD222" i="1"/>
  <c r="AD251" i="1"/>
  <c r="AD11" i="1"/>
  <c r="AD285" i="1"/>
  <c r="AD326" i="1"/>
  <c r="AD325" i="1"/>
  <c r="AD219" i="1"/>
  <c r="AD30" i="1"/>
  <c r="AD107" i="1"/>
  <c r="AD21" i="1"/>
  <c r="AD265" i="1"/>
  <c r="AD163" i="1"/>
  <c r="AD88" i="1"/>
  <c r="AD108" i="1"/>
  <c r="AD85" i="1"/>
  <c r="AD271" i="1"/>
  <c r="AD312" i="1"/>
  <c r="AD79" i="1"/>
  <c r="AD76" i="1"/>
  <c r="AD238" i="1"/>
  <c r="AD266" i="1"/>
  <c r="AD71" i="1"/>
  <c r="AD99" i="1"/>
  <c r="AD57" i="1"/>
  <c r="AD228" i="1"/>
  <c r="AD9" i="1"/>
  <c r="AD36" i="1"/>
  <c r="AD321" i="1"/>
  <c r="AD173" i="1"/>
  <c r="AD318" i="1"/>
  <c r="AD35" i="1"/>
  <c r="AD235" i="1"/>
  <c r="AD178" i="1"/>
  <c r="AD110" i="1"/>
  <c r="AD215" i="1"/>
  <c r="AD134" i="1"/>
  <c r="AD275" i="1"/>
  <c r="AD32" i="1"/>
  <c r="AD111" i="1"/>
  <c r="AD270" i="1"/>
  <c r="AD185" i="1"/>
  <c r="AD17" i="1"/>
  <c r="AD159" i="1"/>
  <c r="AD258" i="1"/>
  <c r="AD43" i="1"/>
  <c r="AD213" i="1"/>
  <c r="AD148" i="1"/>
  <c r="AD19" i="1"/>
  <c r="AD172" i="1"/>
  <c r="AD264" i="1"/>
  <c r="AD4" i="1"/>
  <c r="AD100" i="1"/>
  <c r="AD193" i="1"/>
  <c r="AD44" i="1"/>
  <c r="AD278" i="1"/>
  <c r="AD29" i="1"/>
  <c r="AD125" i="1"/>
  <c r="AD267" i="1"/>
  <c r="AD5" i="1"/>
  <c r="AD120" i="1"/>
  <c r="AD54" i="1"/>
  <c r="AD96" i="1"/>
  <c r="AD122" i="1"/>
  <c r="AD126" i="1"/>
  <c r="AD209" i="1"/>
  <c r="AD245" i="1"/>
  <c r="AD160" i="1"/>
  <c r="AD135" i="1"/>
  <c r="AD118" i="1"/>
  <c r="AD48" i="1"/>
  <c r="AB73" i="1"/>
  <c r="AB291" i="1"/>
  <c r="AB208" i="1"/>
  <c r="AB207" i="1"/>
  <c r="AB74" i="1"/>
  <c r="AB197" i="1"/>
  <c r="AB327" i="1"/>
  <c r="AB2" i="1"/>
  <c r="AB133" i="1"/>
  <c r="AB113" i="1"/>
  <c r="AB75" i="1"/>
  <c r="AB140" i="1"/>
  <c r="AB319" i="1"/>
  <c r="AB72" i="1"/>
  <c r="AB66" i="1"/>
  <c r="AB129" i="1"/>
  <c r="AB146" i="1"/>
  <c r="AB158" i="1"/>
  <c r="AB297" i="1"/>
  <c r="AB58" i="1"/>
  <c r="AB31" i="1"/>
  <c r="AB59" i="1"/>
  <c r="AB301" i="1"/>
  <c r="AB322" i="1"/>
  <c r="AB177" i="1"/>
  <c r="AB171" i="1"/>
  <c r="AB290" i="1"/>
  <c r="AB81" i="1"/>
  <c r="AB288" i="1"/>
  <c r="AB145" i="1"/>
  <c r="AB217" i="1"/>
  <c r="AB255" i="1"/>
  <c r="AB169" i="1"/>
  <c r="AB220" i="1"/>
  <c r="AB229" i="1"/>
  <c r="AB52" i="1"/>
  <c r="AB314" i="1"/>
  <c r="AB20" i="1"/>
  <c r="AB154" i="1"/>
  <c r="AB50" i="1"/>
  <c r="AB196" i="1"/>
  <c r="AB260" i="1"/>
  <c r="AB315" i="1"/>
  <c r="AB187" i="1"/>
  <c r="AB248" i="1"/>
  <c r="AB10" i="1"/>
  <c r="AB194" i="1"/>
  <c r="AB240" i="1"/>
  <c r="AB93" i="1"/>
  <c r="AB281" i="1"/>
  <c r="AB212" i="1"/>
  <c r="AB218" i="1"/>
  <c r="AB26" i="1"/>
  <c r="AB119" i="1"/>
  <c r="AB161" i="1"/>
  <c r="AB157" i="1"/>
  <c r="AB128" i="1"/>
  <c r="AB62" i="1"/>
  <c r="AB103" i="1"/>
  <c r="AB323" i="1"/>
  <c r="AB77" i="1"/>
  <c r="AB92" i="1"/>
  <c r="AB180" i="1"/>
  <c r="AB68" i="1"/>
  <c r="AB97" i="1"/>
  <c r="AB143" i="1"/>
  <c r="AB12" i="1"/>
  <c r="AB316" i="1"/>
  <c r="AB243" i="1"/>
  <c r="AB303" i="1"/>
  <c r="AB242" i="1"/>
  <c r="AB239" i="1"/>
  <c r="AB116" i="1"/>
  <c r="AB256" i="1"/>
  <c r="AB16" i="1"/>
  <c r="AB273" i="1"/>
  <c r="AB153" i="1"/>
  <c r="AB105" i="1"/>
  <c r="AB206" i="1"/>
  <c r="AB292" i="1"/>
  <c r="AB3" i="1"/>
  <c r="AB138" i="1"/>
  <c r="AB28" i="1"/>
  <c r="AB149" i="1"/>
  <c r="AB246" i="1"/>
  <c r="AB296" i="1"/>
  <c r="AB304" i="1"/>
  <c r="AB168" i="1"/>
  <c r="AB175" i="1"/>
  <c r="AB51" i="1"/>
  <c r="AB162" i="1"/>
  <c r="AB305" i="1"/>
  <c r="AB121" i="1"/>
  <c r="AB300" i="1"/>
  <c r="AB176" i="1"/>
  <c r="AB306" i="1"/>
  <c r="AB24" i="1"/>
  <c r="AB25" i="1"/>
  <c r="AB69" i="1"/>
  <c r="AB284" i="1"/>
  <c r="AB232" i="1"/>
  <c r="AB84" i="1"/>
  <c r="AB201" i="1"/>
  <c r="AB41" i="1"/>
  <c r="AB70" i="1"/>
  <c r="AB13" i="1"/>
  <c r="AB131" i="1"/>
  <c r="AB200" i="1"/>
  <c r="AB63" i="1"/>
  <c r="AB40" i="1"/>
  <c r="AB247" i="1"/>
  <c r="AB150" i="1"/>
  <c r="AB7" i="1"/>
  <c r="AB236" i="1"/>
  <c r="AB86" i="1"/>
  <c r="AB190" i="1"/>
  <c r="AB311" i="1"/>
  <c r="AB65" i="1"/>
  <c r="AB45" i="1"/>
  <c r="AB61" i="1"/>
  <c r="AB91" i="1"/>
  <c r="AB151" i="1"/>
  <c r="AB49" i="1"/>
  <c r="AB189" i="1"/>
  <c r="AB233" i="1"/>
  <c r="AB320" i="1"/>
  <c r="AB38" i="1"/>
  <c r="AB237" i="1"/>
  <c r="AB95" i="1"/>
  <c r="AB18" i="1"/>
  <c r="AB186" i="1"/>
  <c r="AB253" i="1"/>
  <c r="AB302" i="1"/>
  <c r="AB136" i="1"/>
  <c r="AB137" i="1"/>
  <c r="AB244" i="1"/>
  <c r="AB179" i="1"/>
  <c r="AB310" i="1"/>
  <c r="AB87" i="1"/>
  <c r="AB124" i="1"/>
  <c r="AB286" i="1"/>
  <c r="AB269" i="1"/>
  <c r="AB250" i="1"/>
  <c r="AB114" i="1"/>
  <c r="AB64" i="1"/>
  <c r="AB90" i="1"/>
  <c r="AB307" i="1"/>
  <c r="AB6" i="1"/>
  <c r="AB23" i="1"/>
  <c r="AB231" i="1"/>
  <c r="AB14" i="1"/>
  <c r="AB182" i="1"/>
  <c r="AB142" i="1"/>
  <c r="AB279" i="1"/>
  <c r="AB112" i="1"/>
  <c r="AB308" i="1"/>
  <c r="AB53" i="1"/>
  <c r="AB309" i="1"/>
  <c r="AB204" i="1"/>
  <c r="AB141" i="1"/>
  <c r="AB152" i="1"/>
  <c r="AB223" i="1"/>
  <c r="AB216" i="1"/>
  <c r="AB282" i="1"/>
  <c r="AB170" i="1"/>
  <c r="AB205" i="1"/>
  <c r="AB60" i="1"/>
  <c r="AB94" i="1"/>
  <c r="AB181" i="1"/>
  <c r="AB166" i="1"/>
  <c r="AB225" i="1"/>
  <c r="AB130" i="1"/>
  <c r="AB324" i="1"/>
  <c r="AB272" i="1"/>
  <c r="AB276" i="1"/>
  <c r="AB298" i="1"/>
  <c r="AB274" i="1"/>
  <c r="AB33" i="1"/>
  <c r="AB210" i="1"/>
  <c r="AB295" i="1"/>
  <c r="AB252" i="1"/>
  <c r="AB109" i="1"/>
  <c r="AB188" i="1"/>
  <c r="AB262" i="1"/>
  <c r="AB34" i="1"/>
  <c r="AB317" i="1"/>
  <c r="AB83" i="1"/>
  <c r="AB289" i="1"/>
  <c r="AB156" i="1"/>
  <c r="AB98" i="1"/>
  <c r="AB294" i="1"/>
  <c r="AB263" i="1"/>
  <c r="AB192" i="1"/>
  <c r="AB42" i="1"/>
  <c r="AB46" i="1"/>
  <c r="AB167" i="1"/>
  <c r="AB195" i="1"/>
  <c r="AB115" i="1"/>
  <c r="AB82" i="1"/>
  <c r="AB37" i="1"/>
  <c r="AB144" i="1"/>
  <c r="AB117" i="1"/>
  <c r="AB226" i="1"/>
  <c r="AB139" i="1"/>
  <c r="AB268" i="1"/>
  <c r="AB78" i="1"/>
  <c r="AB147" i="1"/>
  <c r="AB165" i="1"/>
  <c r="AB101" i="1"/>
  <c r="AB328" i="1"/>
  <c r="AB104" i="1"/>
  <c r="AB123" i="1"/>
  <c r="AB198" i="1"/>
  <c r="AB184" i="1"/>
  <c r="AB313" i="1"/>
  <c r="AB202" i="1"/>
  <c r="AB164" i="1"/>
  <c r="AB199" i="1"/>
  <c r="AB102" i="1"/>
  <c r="AB80" i="1"/>
  <c r="AB183" i="1"/>
  <c r="AB39" i="1"/>
  <c r="AB224" i="1"/>
  <c r="AB234" i="1"/>
  <c r="AB89" i="1"/>
  <c r="AB203" i="1"/>
  <c r="AB277" i="1"/>
  <c r="AB241" i="1"/>
  <c r="AB227" i="1"/>
  <c r="AB293" i="1"/>
  <c r="AB27" i="1"/>
  <c r="AB22" i="1"/>
  <c r="AB280" i="1"/>
  <c r="AB257" i="1"/>
  <c r="AB67" i="1"/>
  <c r="AB8" i="1"/>
  <c r="AB249" i="1"/>
  <c r="AB254" i="1"/>
  <c r="AB132" i="1"/>
  <c r="AB47" i="1"/>
  <c r="AB15" i="1"/>
  <c r="AB127" i="1"/>
  <c r="AB211" i="1"/>
  <c r="AB174" i="1"/>
  <c r="AB261" i="1"/>
  <c r="AB191" i="1"/>
  <c r="AB259" i="1"/>
  <c r="AB287" i="1"/>
  <c r="AB155" i="1"/>
  <c r="AB55" i="1"/>
  <c r="AB56" i="1"/>
  <c r="AB283" i="1"/>
  <c r="AB221" i="1"/>
  <c r="AB106" i="1"/>
  <c r="AB299" i="1"/>
  <c r="AB214" i="1"/>
  <c r="AB230" i="1"/>
  <c r="AB222" i="1"/>
  <c r="AB251" i="1"/>
  <c r="AB11" i="1"/>
  <c r="AB285" i="1"/>
  <c r="AB326" i="1"/>
  <c r="AB325" i="1"/>
  <c r="AB219" i="1"/>
  <c r="AB30" i="1"/>
  <c r="AB107" i="1"/>
  <c r="AB21" i="1"/>
  <c r="AB265" i="1"/>
  <c r="AB163" i="1"/>
  <c r="AB88" i="1"/>
  <c r="AB108" i="1"/>
  <c r="AB85" i="1"/>
  <c r="AB271" i="1"/>
  <c r="AB312" i="1"/>
  <c r="AB79" i="1"/>
  <c r="AB76" i="1"/>
  <c r="AB238" i="1"/>
  <c r="AB266" i="1"/>
  <c r="AB71" i="1"/>
  <c r="AB99" i="1"/>
  <c r="AB57" i="1"/>
  <c r="AB228" i="1"/>
  <c r="AB9" i="1"/>
  <c r="AB36" i="1"/>
  <c r="AB321" i="1"/>
  <c r="AB173" i="1"/>
  <c r="AB318" i="1"/>
  <c r="AB35" i="1"/>
  <c r="AB235" i="1"/>
  <c r="AB178" i="1"/>
  <c r="AB110" i="1"/>
  <c r="AB215" i="1"/>
  <c r="AB134" i="1"/>
  <c r="AB275" i="1"/>
  <c r="AB32" i="1"/>
  <c r="AB111" i="1"/>
  <c r="AB270" i="1"/>
  <c r="AB185" i="1"/>
  <c r="AB17" i="1"/>
  <c r="AB159" i="1"/>
  <c r="AB258" i="1"/>
  <c r="AB43" i="1"/>
  <c r="AB213" i="1"/>
  <c r="AB148" i="1"/>
  <c r="AB19" i="1"/>
  <c r="AB172" i="1"/>
  <c r="AB264" i="1"/>
  <c r="AB4" i="1"/>
  <c r="AB100" i="1"/>
  <c r="AB193" i="1"/>
  <c r="AB44" i="1"/>
  <c r="AB278" i="1"/>
  <c r="AB29" i="1"/>
  <c r="AB125" i="1"/>
  <c r="AB267" i="1"/>
  <c r="AB5" i="1"/>
  <c r="AB120" i="1"/>
  <c r="AB54" i="1"/>
  <c r="AB96" i="1"/>
  <c r="AB122" i="1"/>
  <c r="AB126" i="1"/>
  <c r="AB209" i="1"/>
  <c r="AB245" i="1"/>
  <c r="AB160" i="1"/>
  <c r="AB135" i="1"/>
  <c r="AB118" i="1"/>
  <c r="AB48" i="1"/>
  <c r="Z73" i="1"/>
  <c r="Z291" i="1"/>
  <c r="Z208" i="1"/>
  <c r="Z207" i="1"/>
  <c r="Z74" i="1"/>
  <c r="Z197" i="1"/>
  <c r="Z327" i="1"/>
  <c r="Z2" i="1"/>
  <c r="Z133" i="1"/>
  <c r="Z113" i="1"/>
  <c r="Z75" i="1"/>
  <c r="Z140" i="1"/>
  <c r="Z319" i="1"/>
  <c r="Z72" i="1"/>
  <c r="Z66" i="1"/>
  <c r="Z129" i="1"/>
  <c r="Z146" i="1"/>
  <c r="Z158" i="1"/>
  <c r="Z297" i="1"/>
  <c r="Z58" i="1"/>
  <c r="Z31" i="1"/>
  <c r="Z59" i="1"/>
  <c r="Z301" i="1"/>
  <c r="Z322" i="1"/>
  <c r="Z177" i="1"/>
  <c r="Z171" i="1"/>
  <c r="Z290" i="1"/>
  <c r="Z81" i="1"/>
  <c r="Z288" i="1"/>
  <c r="Z145" i="1"/>
  <c r="Z217" i="1"/>
  <c r="Z255" i="1"/>
  <c r="Z169" i="1"/>
  <c r="Z220" i="1"/>
  <c r="Z229" i="1"/>
  <c r="Z52" i="1"/>
  <c r="Z314" i="1"/>
  <c r="Z20" i="1"/>
  <c r="Z154" i="1"/>
  <c r="Z50" i="1"/>
  <c r="Z196" i="1"/>
  <c r="Z260" i="1"/>
  <c r="Z315" i="1"/>
  <c r="Z187" i="1"/>
  <c r="Z248" i="1"/>
  <c r="Z10" i="1"/>
  <c r="Z194" i="1"/>
  <c r="Z240" i="1"/>
  <c r="Z93" i="1"/>
  <c r="Z281" i="1"/>
  <c r="Z212" i="1"/>
  <c r="Z218" i="1"/>
  <c r="Z26" i="1"/>
  <c r="Z119" i="1"/>
  <c r="Z161" i="1"/>
  <c r="Z157" i="1"/>
  <c r="Z128" i="1"/>
  <c r="Z62" i="1"/>
  <c r="Z103" i="1"/>
  <c r="Z323" i="1"/>
  <c r="Z77" i="1"/>
  <c r="Z92" i="1"/>
  <c r="Z180" i="1"/>
  <c r="Z68" i="1"/>
  <c r="Z97" i="1"/>
  <c r="Z143" i="1"/>
  <c r="Z12" i="1"/>
  <c r="Z316" i="1"/>
  <c r="Z243" i="1"/>
  <c r="Z303" i="1"/>
  <c r="Z242" i="1"/>
  <c r="Z239" i="1"/>
  <c r="Z116" i="1"/>
  <c r="Z256" i="1"/>
  <c r="Z16" i="1"/>
  <c r="Z273" i="1"/>
  <c r="Z153" i="1"/>
  <c r="Z105" i="1"/>
  <c r="Z206" i="1"/>
  <c r="Z292" i="1"/>
  <c r="Z3" i="1"/>
  <c r="Z138" i="1"/>
  <c r="Z28" i="1"/>
  <c r="Z149" i="1"/>
  <c r="Z246" i="1"/>
  <c r="Z296" i="1"/>
  <c r="Z304" i="1"/>
  <c r="Z168" i="1"/>
  <c r="Z175" i="1"/>
  <c r="Z51" i="1"/>
  <c r="Z162" i="1"/>
  <c r="Z305" i="1"/>
  <c r="Z121" i="1"/>
  <c r="Z300" i="1"/>
  <c r="Z176" i="1"/>
  <c r="Z306" i="1"/>
  <c r="Z24" i="1"/>
  <c r="Z25" i="1"/>
  <c r="Z69" i="1"/>
  <c r="Z284" i="1"/>
  <c r="Z232" i="1"/>
  <c r="Z84" i="1"/>
  <c r="Z201" i="1"/>
  <c r="Z41" i="1"/>
  <c r="Z70" i="1"/>
  <c r="Z13" i="1"/>
  <c r="Z131" i="1"/>
  <c r="Z200" i="1"/>
  <c r="Z63" i="1"/>
  <c r="Z40" i="1"/>
  <c r="Z247" i="1"/>
  <c r="Z150" i="1"/>
  <c r="Z7" i="1"/>
  <c r="Z236" i="1"/>
  <c r="Z86" i="1"/>
  <c r="Z190" i="1"/>
  <c r="Z311" i="1"/>
  <c r="Z65" i="1"/>
  <c r="Z45" i="1"/>
  <c r="Z61" i="1"/>
  <c r="Z91" i="1"/>
  <c r="Z151" i="1"/>
  <c r="Z49" i="1"/>
  <c r="Z189" i="1"/>
  <c r="Z233" i="1"/>
  <c r="Z320" i="1"/>
  <c r="Z38" i="1"/>
  <c r="Z237" i="1"/>
  <c r="Z95" i="1"/>
  <c r="Z18" i="1"/>
  <c r="Z186" i="1"/>
  <c r="Z253" i="1"/>
  <c r="Z302" i="1"/>
  <c r="Z136" i="1"/>
  <c r="Z137" i="1"/>
  <c r="Z244" i="1"/>
  <c r="Z179" i="1"/>
  <c r="Z310" i="1"/>
  <c r="Z87" i="1"/>
  <c r="Z124" i="1"/>
  <c r="Z286" i="1"/>
  <c r="Z269" i="1"/>
  <c r="Z250" i="1"/>
  <c r="Z114" i="1"/>
  <c r="Z64" i="1"/>
  <c r="Z90" i="1"/>
  <c r="Z307" i="1"/>
  <c r="Z6" i="1"/>
  <c r="Z23" i="1"/>
  <c r="Z231" i="1"/>
  <c r="Z14" i="1"/>
  <c r="Z182" i="1"/>
  <c r="Z142" i="1"/>
  <c r="Z279" i="1"/>
  <c r="Z112" i="1"/>
  <c r="Z308" i="1"/>
  <c r="Z53" i="1"/>
  <c r="Z309" i="1"/>
  <c r="Z204" i="1"/>
  <c r="Z141" i="1"/>
  <c r="Z152" i="1"/>
  <c r="Z223" i="1"/>
  <c r="Z216" i="1"/>
  <c r="Z282" i="1"/>
  <c r="Z170" i="1"/>
  <c r="Z205" i="1"/>
  <c r="Z60" i="1"/>
  <c r="Z94" i="1"/>
  <c r="Z181" i="1"/>
  <c r="Z166" i="1"/>
  <c r="Z225" i="1"/>
  <c r="Z130" i="1"/>
  <c r="Z324" i="1"/>
  <c r="Z272" i="1"/>
  <c r="Z276" i="1"/>
  <c r="Z298" i="1"/>
  <c r="Z274" i="1"/>
  <c r="Z33" i="1"/>
  <c r="Z210" i="1"/>
  <c r="Z295" i="1"/>
  <c r="Z252" i="1"/>
  <c r="Z109" i="1"/>
  <c r="Z188" i="1"/>
  <c r="Z262" i="1"/>
  <c r="Z34" i="1"/>
  <c r="Z317" i="1"/>
  <c r="Z83" i="1"/>
  <c r="Z289" i="1"/>
  <c r="Z156" i="1"/>
  <c r="Z98" i="1"/>
  <c r="Z294" i="1"/>
  <c r="Z263" i="1"/>
  <c r="Z192" i="1"/>
  <c r="Z42" i="1"/>
  <c r="Z46" i="1"/>
  <c r="Z167" i="1"/>
  <c r="Z195" i="1"/>
  <c r="Z115" i="1"/>
  <c r="Z82" i="1"/>
  <c r="Z37" i="1"/>
  <c r="Z144" i="1"/>
  <c r="Z117" i="1"/>
  <c r="Z226" i="1"/>
  <c r="Z139" i="1"/>
  <c r="Z268" i="1"/>
  <c r="Z78" i="1"/>
  <c r="Z147" i="1"/>
  <c r="Z165" i="1"/>
  <c r="Z101" i="1"/>
  <c r="Z328" i="1"/>
  <c r="Z104" i="1"/>
  <c r="Z123" i="1"/>
  <c r="Z198" i="1"/>
  <c r="Z184" i="1"/>
  <c r="Z313" i="1"/>
  <c r="Z202" i="1"/>
  <c r="Z164" i="1"/>
  <c r="Z199" i="1"/>
  <c r="Z102" i="1"/>
  <c r="Z80" i="1"/>
  <c r="Z183" i="1"/>
  <c r="Z39" i="1"/>
  <c r="Z224" i="1"/>
  <c r="Z234" i="1"/>
  <c r="Z89" i="1"/>
  <c r="Z203" i="1"/>
  <c r="Z277" i="1"/>
  <c r="Z241" i="1"/>
  <c r="Z227" i="1"/>
  <c r="Z293" i="1"/>
  <c r="Z27" i="1"/>
  <c r="Z22" i="1"/>
  <c r="Z280" i="1"/>
  <c r="Z257" i="1"/>
  <c r="Z67" i="1"/>
  <c r="Z8" i="1"/>
  <c r="Z249" i="1"/>
  <c r="Z254" i="1"/>
  <c r="Z132" i="1"/>
  <c r="Z47" i="1"/>
  <c r="Z15" i="1"/>
  <c r="Z127" i="1"/>
  <c r="Z211" i="1"/>
  <c r="Z174" i="1"/>
  <c r="Z261" i="1"/>
  <c r="Z191" i="1"/>
  <c r="Z259" i="1"/>
  <c r="Z287" i="1"/>
  <c r="Z155" i="1"/>
  <c r="Z55" i="1"/>
  <c r="Z56" i="1"/>
  <c r="Z283" i="1"/>
  <c r="Z221" i="1"/>
  <c r="Z106" i="1"/>
  <c r="Z299" i="1"/>
  <c r="Z214" i="1"/>
  <c r="Z230" i="1"/>
  <c r="Z222" i="1"/>
  <c r="Z251" i="1"/>
  <c r="Z11" i="1"/>
  <c r="Z285" i="1"/>
  <c r="Z326" i="1"/>
  <c r="Z325" i="1"/>
  <c r="Z219" i="1"/>
  <c r="Z30" i="1"/>
  <c r="Z107" i="1"/>
  <c r="Z21" i="1"/>
  <c r="Z265" i="1"/>
  <c r="Z163" i="1"/>
  <c r="Z88" i="1"/>
  <c r="Z108" i="1"/>
  <c r="Z85" i="1"/>
  <c r="Z271" i="1"/>
  <c r="Z312" i="1"/>
  <c r="Z79" i="1"/>
  <c r="Z76" i="1"/>
  <c r="Z238" i="1"/>
  <c r="Z266" i="1"/>
  <c r="Z71" i="1"/>
  <c r="Z99" i="1"/>
  <c r="Z57" i="1"/>
  <c r="Z228" i="1"/>
  <c r="Z9" i="1"/>
  <c r="Z36" i="1"/>
  <c r="Z321" i="1"/>
  <c r="Z173" i="1"/>
  <c r="Z318" i="1"/>
  <c r="Z35" i="1"/>
  <c r="Z235" i="1"/>
  <c r="Z178" i="1"/>
  <c r="Z110" i="1"/>
  <c r="Z215" i="1"/>
  <c r="Z134" i="1"/>
  <c r="Z275" i="1"/>
  <c r="Z32" i="1"/>
  <c r="Z111" i="1"/>
  <c r="Z270" i="1"/>
  <c r="Z185" i="1"/>
  <c r="Z17" i="1"/>
  <c r="Z159" i="1"/>
  <c r="Z258" i="1"/>
  <c r="Z43" i="1"/>
  <c r="Z213" i="1"/>
  <c r="Z148" i="1"/>
  <c r="Z19" i="1"/>
  <c r="Z172" i="1"/>
  <c r="Z264" i="1"/>
  <c r="Z4" i="1"/>
  <c r="Z100" i="1"/>
  <c r="Z193" i="1"/>
  <c r="Z44" i="1"/>
  <c r="Z278" i="1"/>
  <c r="Z29" i="1"/>
  <c r="Z125" i="1"/>
  <c r="Z267" i="1"/>
  <c r="Z5" i="1"/>
  <c r="Z120" i="1"/>
  <c r="Z54" i="1"/>
  <c r="Z96" i="1"/>
  <c r="Z122" i="1"/>
  <c r="Z126" i="1"/>
  <c r="Z209" i="1"/>
  <c r="Z245" i="1"/>
  <c r="Z160" i="1"/>
  <c r="Z135" i="1"/>
  <c r="Z118" i="1"/>
  <c r="Z48" i="1"/>
  <c r="X73" i="1"/>
  <c r="X291" i="1"/>
  <c r="X208" i="1"/>
  <c r="X207" i="1"/>
  <c r="X74" i="1"/>
  <c r="X197" i="1"/>
  <c r="X327" i="1"/>
  <c r="X2" i="1"/>
  <c r="X133" i="1"/>
  <c r="X113" i="1"/>
  <c r="X75" i="1"/>
  <c r="X140" i="1"/>
  <c r="X319" i="1"/>
  <c r="X72" i="1"/>
  <c r="X66" i="1"/>
  <c r="X129" i="1"/>
  <c r="X146" i="1"/>
  <c r="X158" i="1"/>
  <c r="X297" i="1"/>
  <c r="X58" i="1"/>
  <c r="X31" i="1"/>
  <c r="X59" i="1"/>
  <c r="X301" i="1"/>
  <c r="X322" i="1"/>
  <c r="X177" i="1"/>
  <c r="X171" i="1"/>
  <c r="X290" i="1"/>
  <c r="X81" i="1"/>
  <c r="X288" i="1"/>
  <c r="X145" i="1"/>
  <c r="X217" i="1"/>
  <c r="X255" i="1"/>
  <c r="X169" i="1"/>
  <c r="X220" i="1"/>
  <c r="X229" i="1"/>
  <c r="X52" i="1"/>
  <c r="X314" i="1"/>
  <c r="X20" i="1"/>
  <c r="X154" i="1"/>
  <c r="X50" i="1"/>
  <c r="X196" i="1"/>
  <c r="X260" i="1"/>
  <c r="X315" i="1"/>
  <c r="X187" i="1"/>
  <c r="X248" i="1"/>
  <c r="X10" i="1"/>
  <c r="X194" i="1"/>
  <c r="X240" i="1"/>
  <c r="X93" i="1"/>
  <c r="X281" i="1"/>
  <c r="X212" i="1"/>
  <c r="X218" i="1"/>
  <c r="X26" i="1"/>
  <c r="X119" i="1"/>
  <c r="X161" i="1"/>
  <c r="X157" i="1"/>
  <c r="X128" i="1"/>
  <c r="X62" i="1"/>
  <c r="X103" i="1"/>
  <c r="X323" i="1"/>
  <c r="X77" i="1"/>
  <c r="X92" i="1"/>
  <c r="X180" i="1"/>
  <c r="X68" i="1"/>
  <c r="X97" i="1"/>
  <c r="X143" i="1"/>
  <c r="X12" i="1"/>
  <c r="X316" i="1"/>
  <c r="X243" i="1"/>
  <c r="X303" i="1"/>
  <c r="X242" i="1"/>
  <c r="X239" i="1"/>
  <c r="X116" i="1"/>
  <c r="X256" i="1"/>
  <c r="X16" i="1"/>
  <c r="X273" i="1"/>
  <c r="X153" i="1"/>
  <c r="X105" i="1"/>
  <c r="X206" i="1"/>
  <c r="X292" i="1"/>
  <c r="X3" i="1"/>
  <c r="X138" i="1"/>
  <c r="X28" i="1"/>
  <c r="X149" i="1"/>
  <c r="X246" i="1"/>
  <c r="X296" i="1"/>
  <c r="X304" i="1"/>
  <c r="X168" i="1"/>
  <c r="X175" i="1"/>
  <c r="X51" i="1"/>
  <c r="X162" i="1"/>
  <c r="X305" i="1"/>
  <c r="X121" i="1"/>
  <c r="X300" i="1"/>
  <c r="X176" i="1"/>
  <c r="X306" i="1"/>
  <c r="X24" i="1"/>
  <c r="X25" i="1"/>
  <c r="X69" i="1"/>
  <c r="X284" i="1"/>
  <c r="X232" i="1"/>
  <c r="X84" i="1"/>
  <c r="X201" i="1"/>
  <c r="X41" i="1"/>
  <c r="X70" i="1"/>
  <c r="X13" i="1"/>
  <c r="X131" i="1"/>
  <c r="X200" i="1"/>
  <c r="X63" i="1"/>
  <c r="X40" i="1"/>
  <c r="X247" i="1"/>
  <c r="X150" i="1"/>
  <c r="X7" i="1"/>
  <c r="X236" i="1"/>
  <c r="X86" i="1"/>
  <c r="X190" i="1"/>
  <c r="X311" i="1"/>
  <c r="X65" i="1"/>
  <c r="X45" i="1"/>
  <c r="X61" i="1"/>
  <c r="X91" i="1"/>
  <c r="X151" i="1"/>
  <c r="X49" i="1"/>
  <c r="X189" i="1"/>
  <c r="X233" i="1"/>
  <c r="X320" i="1"/>
  <c r="X38" i="1"/>
  <c r="X237" i="1"/>
  <c r="X95" i="1"/>
  <c r="X18" i="1"/>
  <c r="X186" i="1"/>
  <c r="X253" i="1"/>
  <c r="X302" i="1"/>
  <c r="X136" i="1"/>
  <c r="X137" i="1"/>
  <c r="X244" i="1"/>
  <c r="X179" i="1"/>
  <c r="X310" i="1"/>
  <c r="X87" i="1"/>
  <c r="X124" i="1"/>
  <c r="X286" i="1"/>
  <c r="X269" i="1"/>
  <c r="X250" i="1"/>
  <c r="X114" i="1"/>
  <c r="X64" i="1"/>
  <c r="X90" i="1"/>
  <c r="X307" i="1"/>
  <c r="X6" i="1"/>
  <c r="X23" i="1"/>
  <c r="X231" i="1"/>
  <c r="X14" i="1"/>
  <c r="X182" i="1"/>
  <c r="X142" i="1"/>
  <c r="X279" i="1"/>
  <c r="X112" i="1"/>
  <c r="X308" i="1"/>
  <c r="X53" i="1"/>
  <c r="X309" i="1"/>
  <c r="X204" i="1"/>
  <c r="X141" i="1"/>
  <c r="X152" i="1"/>
  <c r="X223" i="1"/>
  <c r="X216" i="1"/>
  <c r="X282" i="1"/>
  <c r="X170" i="1"/>
  <c r="X205" i="1"/>
  <c r="X60" i="1"/>
  <c r="X94" i="1"/>
  <c r="X181" i="1"/>
  <c r="X166" i="1"/>
  <c r="X225" i="1"/>
  <c r="X130" i="1"/>
  <c r="X324" i="1"/>
  <c r="X272" i="1"/>
  <c r="X276" i="1"/>
  <c r="X298" i="1"/>
  <c r="X274" i="1"/>
  <c r="X33" i="1"/>
  <c r="X210" i="1"/>
  <c r="X295" i="1"/>
  <c r="X252" i="1"/>
  <c r="X109" i="1"/>
  <c r="X188" i="1"/>
  <c r="X262" i="1"/>
  <c r="X34" i="1"/>
  <c r="X317" i="1"/>
  <c r="X83" i="1"/>
  <c r="X289" i="1"/>
  <c r="X156" i="1"/>
  <c r="X98" i="1"/>
  <c r="X294" i="1"/>
  <c r="X263" i="1"/>
  <c r="X192" i="1"/>
  <c r="X42" i="1"/>
  <c r="X46" i="1"/>
  <c r="X167" i="1"/>
  <c r="X195" i="1"/>
  <c r="X115" i="1"/>
  <c r="X82" i="1"/>
  <c r="X37" i="1"/>
  <c r="X144" i="1"/>
  <c r="X117" i="1"/>
  <c r="X226" i="1"/>
  <c r="X139" i="1"/>
  <c r="X268" i="1"/>
  <c r="X78" i="1"/>
  <c r="X147" i="1"/>
  <c r="X165" i="1"/>
  <c r="X101" i="1"/>
  <c r="X328" i="1"/>
  <c r="X104" i="1"/>
  <c r="X123" i="1"/>
  <c r="X198" i="1"/>
  <c r="X184" i="1"/>
  <c r="X313" i="1"/>
  <c r="X202" i="1"/>
  <c r="X164" i="1"/>
  <c r="X199" i="1"/>
  <c r="X102" i="1"/>
  <c r="X80" i="1"/>
  <c r="X183" i="1"/>
  <c r="X39" i="1"/>
  <c r="X224" i="1"/>
  <c r="X234" i="1"/>
  <c r="X89" i="1"/>
  <c r="X203" i="1"/>
  <c r="X277" i="1"/>
  <c r="X241" i="1"/>
  <c r="X227" i="1"/>
  <c r="X293" i="1"/>
  <c r="X27" i="1"/>
  <c r="X22" i="1"/>
  <c r="X280" i="1"/>
  <c r="X257" i="1"/>
  <c r="X67" i="1"/>
  <c r="X8" i="1"/>
  <c r="X249" i="1"/>
  <c r="X254" i="1"/>
  <c r="X132" i="1"/>
  <c r="X47" i="1"/>
  <c r="X15" i="1"/>
  <c r="X127" i="1"/>
  <c r="X211" i="1"/>
  <c r="X174" i="1"/>
  <c r="X261" i="1"/>
  <c r="X191" i="1"/>
  <c r="X259" i="1"/>
  <c r="X287" i="1"/>
  <c r="X155" i="1"/>
  <c r="X55" i="1"/>
  <c r="X56" i="1"/>
  <c r="X283" i="1"/>
  <c r="X221" i="1"/>
  <c r="X106" i="1"/>
  <c r="X299" i="1"/>
  <c r="X214" i="1"/>
  <c r="X230" i="1"/>
  <c r="X222" i="1"/>
  <c r="X251" i="1"/>
  <c r="X11" i="1"/>
  <c r="X285" i="1"/>
  <c r="X326" i="1"/>
  <c r="X325" i="1"/>
  <c r="X219" i="1"/>
  <c r="X30" i="1"/>
  <c r="X107" i="1"/>
  <c r="X21" i="1"/>
  <c r="X265" i="1"/>
  <c r="X163" i="1"/>
  <c r="X88" i="1"/>
  <c r="X108" i="1"/>
  <c r="X85" i="1"/>
  <c r="X271" i="1"/>
  <c r="X312" i="1"/>
  <c r="X79" i="1"/>
  <c r="X76" i="1"/>
  <c r="X238" i="1"/>
  <c r="X266" i="1"/>
  <c r="X71" i="1"/>
  <c r="X99" i="1"/>
  <c r="X57" i="1"/>
  <c r="X228" i="1"/>
  <c r="X9" i="1"/>
  <c r="X36" i="1"/>
  <c r="X321" i="1"/>
  <c r="X173" i="1"/>
  <c r="X318" i="1"/>
  <c r="X35" i="1"/>
  <c r="X235" i="1"/>
  <c r="X178" i="1"/>
  <c r="X110" i="1"/>
  <c r="X215" i="1"/>
  <c r="X134" i="1"/>
  <c r="X275" i="1"/>
  <c r="X32" i="1"/>
  <c r="X111" i="1"/>
  <c r="X270" i="1"/>
  <c r="X185" i="1"/>
  <c r="X17" i="1"/>
  <c r="X159" i="1"/>
  <c r="X258" i="1"/>
  <c r="X43" i="1"/>
  <c r="X213" i="1"/>
  <c r="X148" i="1"/>
  <c r="X19" i="1"/>
  <c r="X172" i="1"/>
  <c r="X264" i="1"/>
  <c r="X4" i="1"/>
  <c r="X100" i="1"/>
  <c r="X193" i="1"/>
  <c r="X44" i="1"/>
  <c r="X278" i="1"/>
  <c r="X29" i="1"/>
  <c r="X125" i="1"/>
  <c r="X267" i="1"/>
  <c r="X5" i="1"/>
  <c r="X120" i="1"/>
  <c r="X54" i="1"/>
  <c r="X96" i="1"/>
  <c r="X122" i="1"/>
  <c r="X126" i="1"/>
  <c r="X209" i="1"/>
  <c r="X245" i="1"/>
  <c r="X160" i="1"/>
  <c r="X135" i="1"/>
  <c r="X118" i="1"/>
  <c r="X48" i="1"/>
  <c r="V73" i="1"/>
  <c r="V291" i="1"/>
  <c r="V208" i="1"/>
  <c r="V207" i="1"/>
  <c r="V74" i="1"/>
  <c r="V197" i="1"/>
  <c r="V327" i="1"/>
  <c r="V2" i="1"/>
  <c r="V133" i="1"/>
  <c r="V113" i="1"/>
  <c r="V75" i="1"/>
  <c r="V140" i="1"/>
  <c r="V319" i="1"/>
  <c r="V72" i="1"/>
  <c r="V66" i="1"/>
  <c r="V129" i="1"/>
  <c r="V146" i="1"/>
  <c r="V158" i="1"/>
  <c r="V297" i="1"/>
  <c r="V58" i="1"/>
  <c r="V31" i="1"/>
  <c r="V59" i="1"/>
  <c r="V301" i="1"/>
  <c r="V322" i="1"/>
  <c r="V177" i="1"/>
  <c r="V171" i="1"/>
  <c r="V290" i="1"/>
  <c r="V81" i="1"/>
  <c r="V288" i="1"/>
  <c r="V145" i="1"/>
  <c r="V217" i="1"/>
  <c r="V255" i="1"/>
  <c r="V169" i="1"/>
  <c r="V220" i="1"/>
  <c r="V229" i="1"/>
  <c r="V52" i="1"/>
  <c r="V314" i="1"/>
  <c r="V20" i="1"/>
  <c r="V154" i="1"/>
  <c r="V50" i="1"/>
  <c r="V196" i="1"/>
  <c r="V260" i="1"/>
  <c r="V315" i="1"/>
  <c r="V187" i="1"/>
  <c r="V248" i="1"/>
  <c r="V10" i="1"/>
  <c r="V194" i="1"/>
  <c r="V240" i="1"/>
  <c r="V93" i="1"/>
  <c r="V281" i="1"/>
  <c r="V212" i="1"/>
  <c r="V218" i="1"/>
  <c r="V26" i="1"/>
  <c r="V119" i="1"/>
  <c r="V161" i="1"/>
  <c r="V157" i="1"/>
  <c r="V128" i="1"/>
  <c r="V62" i="1"/>
  <c r="V103" i="1"/>
  <c r="V323" i="1"/>
  <c r="V77" i="1"/>
  <c r="V92" i="1"/>
  <c r="V180" i="1"/>
  <c r="V68" i="1"/>
  <c r="V97" i="1"/>
  <c r="V143" i="1"/>
  <c r="V12" i="1"/>
  <c r="V316" i="1"/>
  <c r="V243" i="1"/>
  <c r="V303" i="1"/>
  <c r="V242" i="1"/>
  <c r="V239" i="1"/>
  <c r="V116" i="1"/>
  <c r="V256" i="1"/>
  <c r="V16" i="1"/>
  <c r="V273" i="1"/>
  <c r="V153" i="1"/>
  <c r="V105" i="1"/>
  <c r="V206" i="1"/>
  <c r="V292" i="1"/>
  <c r="V3" i="1"/>
  <c r="V138" i="1"/>
  <c r="V28" i="1"/>
  <c r="V149" i="1"/>
  <c r="V246" i="1"/>
  <c r="V296" i="1"/>
  <c r="V304" i="1"/>
  <c r="V168" i="1"/>
  <c r="V175" i="1"/>
  <c r="V51" i="1"/>
  <c r="V162" i="1"/>
  <c r="V305" i="1"/>
  <c r="V121" i="1"/>
  <c r="V300" i="1"/>
  <c r="V176" i="1"/>
  <c r="V306" i="1"/>
  <c r="V24" i="1"/>
  <c r="V25" i="1"/>
  <c r="V69" i="1"/>
  <c r="V284" i="1"/>
  <c r="V232" i="1"/>
  <c r="V84" i="1"/>
  <c r="V201" i="1"/>
  <c r="V41" i="1"/>
  <c r="V70" i="1"/>
  <c r="V13" i="1"/>
  <c r="V131" i="1"/>
  <c r="V200" i="1"/>
  <c r="V63" i="1"/>
  <c r="V40" i="1"/>
  <c r="V247" i="1"/>
  <c r="V150" i="1"/>
  <c r="V7" i="1"/>
  <c r="V236" i="1"/>
  <c r="V86" i="1"/>
  <c r="V190" i="1"/>
  <c r="V311" i="1"/>
  <c r="V65" i="1"/>
  <c r="V45" i="1"/>
  <c r="V61" i="1"/>
  <c r="V91" i="1"/>
  <c r="V151" i="1"/>
  <c r="V49" i="1"/>
  <c r="V189" i="1"/>
  <c r="V233" i="1"/>
  <c r="V320" i="1"/>
  <c r="V38" i="1"/>
  <c r="V237" i="1"/>
  <c r="V95" i="1"/>
  <c r="V18" i="1"/>
  <c r="V186" i="1"/>
  <c r="V253" i="1"/>
  <c r="V302" i="1"/>
  <c r="V136" i="1"/>
  <c r="V137" i="1"/>
  <c r="V244" i="1"/>
  <c r="V179" i="1"/>
  <c r="V310" i="1"/>
  <c r="V87" i="1"/>
  <c r="V124" i="1"/>
  <c r="V286" i="1"/>
  <c r="V269" i="1"/>
  <c r="V250" i="1"/>
  <c r="V114" i="1"/>
  <c r="V64" i="1"/>
  <c r="V90" i="1"/>
  <c r="V307" i="1"/>
  <c r="V6" i="1"/>
  <c r="V23" i="1"/>
  <c r="V231" i="1"/>
  <c r="V14" i="1"/>
  <c r="V182" i="1"/>
  <c r="V142" i="1"/>
  <c r="V279" i="1"/>
  <c r="V112" i="1"/>
  <c r="V308" i="1"/>
  <c r="V53" i="1"/>
  <c r="V309" i="1"/>
  <c r="V204" i="1"/>
  <c r="V141" i="1"/>
  <c r="V152" i="1"/>
  <c r="V223" i="1"/>
  <c r="V216" i="1"/>
  <c r="V282" i="1"/>
  <c r="V170" i="1"/>
  <c r="V205" i="1"/>
  <c r="V60" i="1"/>
  <c r="V94" i="1"/>
  <c r="V181" i="1"/>
  <c r="V166" i="1"/>
  <c r="V225" i="1"/>
  <c r="V130" i="1"/>
  <c r="V324" i="1"/>
  <c r="V272" i="1"/>
  <c r="V276" i="1"/>
  <c r="V298" i="1"/>
  <c r="V274" i="1"/>
  <c r="V33" i="1"/>
  <c r="V210" i="1"/>
  <c r="V295" i="1"/>
  <c r="V252" i="1"/>
  <c r="V109" i="1"/>
  <c r="V188" i="1"/>
  <c r="V262" i="1"/>
  <c r="V34" i="1"/>
  <c r="V317" i="1"/>
  <c r="V83" i="1"/>
  <c r="V289" i="1"/>
  <c r="V156" i="1"/>
  <c r="V98" i="1"/>
  <c r="V294" i="1"/>
  <c r="V263" i="1"/>
  <c r="V192" i="1"/>
  <c r="V42" i="1"/>
  <c r="V46" i="1"/>
  <c r="V167" i="1"/>
  <c r="V195" i="1"/>
  <c r="V115" i="1"/>
  <c r="V82" i="1"/>
  <c r="V37" i="1"/>
  <c r="V144" i="1"/>
  <c r="V117" i="1"/>
  <c r="V226" i="1"/>
  <c r="V139" i="1"/>
  <c r="V268" i="1"/>
  <c r="V78" i="1"/>
  <c r="V147" i="1"/>
  <c r="V165" i="1"/>
  <c r="V101" i="1"/>
  <c r="V328" i="1"/>
  <c r="V104" i="1"/>
  <c r="V123" i="1"/>
  <c r="V198" i="1"/>
  <c r="V184" i="1"/>
  <c r="V313" i="1"/>
  <c r="V202" i="1"/>
  <c r="V164" i="1"/>
  <c r="V199" i="1"/>
  <c r="V102" i="1"/>
  <c r="V80" i="1"/>
  <c r="V183" i="1"/>
  <c r="V39" i="1"/>
  <c r="V224" i="1"/>
  <c r="V234" i="1"/>
  <c r="V89" i="1"/>
  <c r="V203" i="1"/>
  <c r="V277" i="1"/>
  <c r="V241" i="1"/>
  <c r="V227" i="1"/>
  <c r="V293" i="1"/>
  <c r="V27" i="1"/>
  <c r="V22" i="1"/>
  <c r="V280" i="1"/>
  <c r="V257" i="1"/>
  <c r="V67" i="1"/>
  <c r="V8" i="1"/>
  <c r="V249" i="1"/>
  <c r="V254" i="1"/>
  <c r="V132" i="1"/>
  <c r="V47" i="1"/>
  <c r="V15" i="1"/>
  <c r="V127" i="1"/>
  <c r="V211" i="1"/>
  <c r="V174" i="1"/>
  <c r="V261" i="1"/>
  <c r="V191" i="1"/>
  <c r="V259" i="1"/>
  <c r="V287" i="1"/>
  <c r="V155" i="1"/>
  <c r="V55" i="1"/>
  <c r="V56" i="1"/>
  <c r="V283" i="1"/>
  <c r="V221" i="1"/>
  <c r="V106" i="1"/>
  <c r="V299" i="1"/>
  <c r="V214" i="1"/>
  <c r="V230" i="1"/>
  <c r="V222" i="1"/>
  <c r="V251" i="1"/>
  <c r="V11" i="1"/>
  <c r="V285" i="1"/>
  <c r="V326" i="1"/>
  <c r="V325" i="1"/>
  <c r="V219" i="1"/>
  <c r="V30" i="1"/>
  <c r="V107" i="1"/>
  <c r="V21" i="1"/>
  <c r="V265" i="1"/>
  <c r="V163" i="1"/>
  <c r="V88" i="1"/>
  <c r="V108" i="1"/>
  <c r="V85" i="1"/>
  <c r="V271" i="1"/>
  <c r="V312" i="1"/>
  <c r="V79" i="1"/>
  <c r="V76" i="1"/>
  <c r="V238" i="1"/>
  <c r="V266" i="1"/>
  <c r="V71" i="1"/>
  <c r="V99" i="1"/>
  <c r="V57" i="1"/>
  <c r="V228" i="1"/>
  <c r="V9" i="1"/>
  <c r="V36" i="1"/>
  <c r="V321" i="1"/>
  <c r="V173" i="1"/>
  <c r="V318" i="1"/>
  <c r="V35" i="1"/>
  <c r="V235" i="1"/>
  <c r="V178" i="1"/>
  <c r="V110" i="1"/>
  <c r="V215" i="1"/>
  <c r="V134" i="1"/>
  <c r="V275" i="1"/>
  <c r="V32" i="1"/>
  <c r="V111" i="1"/>
  <c r="V270" i="1"/>
  <c r="V185" i="1"/>
  <c r="V17" i="1"/>
  <c r="V159" i="1"/>
  <c r="V258" i="1"/>
  <c r="V43" i="1"/>
  <c r="V213" i="1"/>
  <c r="V148" i="1"/>
  <c r="V19" i="1"/>
  <c r="V172" i="1"/>
  <c r="V264" i="1"/>
  <c r="V4" i="1"/>
  <c r="V100" i="1"/>
  <c r="V193" i="1"/>
  <c r="V44" i="1"/>
  <c r="V278" i="1"/>
  <c r="V29" i="1"/>
  <c r="V125" i="1"/>
  <c r="V267" i="1"/>
  <c r="V5" i="1"/>
  <c r="V120" i="1"/>
  <c r="V54" i="1"/>
  <c r="V96" i="1"/>
  <c r="V122" i="1"/>
  <c r="V126" i="1"/>
  <c r="V209" i="1"/>
  <c r="V245" i="1"/>
  <c r="V160" i="1"/>
  <c r="V135" i="1"/>
  <c r="V118" i="1"/>
  <c r="V48" i="1"/>
  <c r="T73" i="1"/>
  <c r="T291" i="1"/>
  <c r="T208" i="1"/>
  <c r="T207" i="1"/>
  <c r="T74" i="1"/>
  <c r="T197" i="1"/>
  <c r="T327" i="1"/>
  <c r="T2" i="1"/>
  <c r="T133" i="1"/>
  <c r="T113" i="1"/>
  <c r="T75" i="1"/>
  <c r="T140" i="1"/>
  <c r="T319" i="1"/>
  <c r="T72" i="1"/>
  <c r="T66" i="1"/>
  <c r="T129" i="1"/>
  <c r="T146" i="1"/>
  <c r="T158" i="1"/>
  <c r="T297" i="1"/>
  <c r="T58" i="1"/>
  <c r="T31" i="1"/>
  <c r="T59" i="1"/>
  <c r="T301" i="1"/>
  <c r="T322" i="1"/>
  <c r="T177" i="1"/>
  <c r="T171" i="1"/>
  <c r="T290" i="1"/>
  <c r="T81" i="1"/>
  <c r="T288" i="1"/>
  <c r="T145" i="1"/>
  <c r="T217" i="1"/>
  <c r="T255" i="1"/>
  <c r="T169" i="1"/>
  <c r="T220" i="1"/>
  <c r="T229" i="1"/>
  <c r="T52" i="1"/>
  <c r="T314" i="1"/>
  <c r="T20" i="1"/>
  <c r="T154" i="1"/>
  <c r="T50" i="1"/>
  <c r="T196" i="1"/>
  <c r="T260" i="1"/>
  <c r="T315" i="1"/>
  <c r="T187" i="1"/>
  <c r="T248" i="1"/>
  <c r="T10" i="1"/>
  <c r="T194" i="1"/>
  <c r="T240" i="1"/>
  <c r="T93" i="1"/>
  <c r="T281" i="1"/>
  <c r="T212" i="1"/>
  <c r="T218" i="1"/>
  <c r="T26" i="1"/>
  <c r="T119" i="1"/>
  <c r="T161" i="1"/>
  <c r="T157" i="1"/>
  <c r="T128" i="1"/>
  <c r="T62" i="1"/>
  <c r="T103" i="1"/>
  <c r="T323" i="1"/>
  <c r="T77" i="1"/>
  <c r="T92" i="1"/>
  <c r="T180" i="1"/>
  <c r="T68" i="1"/>
  <c r="T97" i="1"/>
  <c r="T143" i="1"/>
  <c r="T12" i="1"/>
  <c r="T316" i="1"/>
  <c r="T243" i="1"/>
  <c r="T303" i="1"/>
  <c r="T242" i="1"/>
  <c r="T239" i="1"/>
  <c r="T116" i="1"/>
  <c r="T256" i="1"/>
  <c r="T16" i="1"/>
  <c r="T273" i="1"/>
  <c r="T153" i="1"/>
  <c r="T105" i="1"/>
  <c r="T206" i="1"/>
  <c r="T292" i="1"/>
  <c r="T3" i="1"/>
  <c r="T138" i="1"/>
  <c r="T28" i="1"/>
  <c r="T149" i="1"/>
  <c r="T246" i="1"/>
  <c r="T296" i="1"/>
  <c r="T304" i="1"/>
  <c r="T168" i="1"/>
  <c r="T175" i="1"/>
  <c r="T51" i="1"/>
  <c r="T162" i="1"/>
  <c r="T305" i="1"/>
  <c r="T121" i="1"/>
  <c r="T300" i="1"/>
  <c r="T176" i="1"/>
  <c r="T306" i="1"/>
  <c r="T24" i="1"/>
  <c r="T25" i="1"/>
  <c r="T69" i="1"/>
  <c r="T284" i="1"/>
  <c r="T232" i="1"/>
  <c r="T84" i="1"/>
  <c r="T201" i="1"/>
  <c r="T41" i="1"/>
  <c r="T70" i="1"/>
  <c r="T13" i="1"/>
  <c r="T131" i="1"/>
  <c r="T200" i="1"/>
  <c r="T63" i="1"/>
  <c r="T40" i="1"/>
  <c r="T247" i="1"/>
  <c r="T150" i="1"/>
  <c r="T7" i="1"/>
  <c r="T236" i="1"/>
  <c r="T86" i="1"/>
  <c r="T190" i="1"/>
  <c r="T311" i="1"/>
  <c r="T65" i="1"/>
  <c r="T45" i="1"/>
  <c r="T61" i="1"/>
  <c r="T91" i="1"/>
  <c r="T151" i="1"/>
  <c r="T49" i="1"/>
  <c r="T189" i="1"/>
  <c r="T233" i="1"/>
  <c r="T320" i="1"/>
  <c r="T38" i="1"/>
  <c r="T237" i="1"/>
  <c r="T95" i="1"/>
  <c r="T18" i="1"/>
  <c r="T186" i="1"/>
  <c r="T253" i="1"/>
  <c r="T302" i="1"/>
  <c r="T136" i="1"/>
  <c r="T137" i="1"/>
  <c r="T244" i="1"/>
  <c r="T179" i="1"/>
  <c r="T310" i="1"/>
  <c r="T87" i="1"/>
  <c r="T124" i="1"/>
  <c r="T286" i="1"/>
  <c r="T269" i="1"/>
  <c r="T250" i="1"/>
  <c r="T114" i="1"/>
  <c r="T64" i="1"/>
  <c r="T90" i="1"/>
  <c r="T307" i="1"/>
  <c r="T6" i="1"/>
  <c r="T23" i="1"/>
  <c r="T231" i="1"/>
  <c r="T14" i="1"/>
  <c r="T182" i="1"/>
  <c r="T142" i="1"/>
  <c r="T279" i="1"/>
  <c r="T112" i="1"/>
  <c r="T308" i="1"/>
  <c r="T53" i="1"/>
  <c r="T309" i="1"/>
  <c r="T204" i="1"/>
  <c r="T141" i="1"/>
  <c r="T152" i="1"/>
  <c r="T223" i="1"/>
  <c r="T216" i="1"/>
  <c r="T282" i="1"/>
  <c r="T170" i="1"/>
  <c r="T205" i="1"/>
  <c r="T60" i="1"/>
  <c r="T94" i="1"/>
  <c r="T181" i="1"/>
  <c r="T166" i="1"/>
  <c r="T225" i="1"/>
  <c r="T130" i="1"/>
  <c r="T324" i="1"/>
  <c r="T272" i="1"/>
  <c r="T276" i="1"/>
  <c r="T298" i="1"/>
  <c r="T274" i="1"/>
  <c r="T33" i="1"/>
  <c r="T210" i="1"/>
  <c r="T295" i="1"/>
  <c r="T252" i="1"/>
  <c r="T109" i="1"/>
  <c r="T188" i="1"/>
  <c r="T262" i="1"/>
  <c r="T34" i="1"/>
  <c r="T317" i="1"/>
  <c r="T83" i="1"/>
  <c r="T289" i="1"/>
  <c r="T156" i="1"/>
  <c r="T98" i="1"/>
  <c r="T294" i="1"/>
  <c r="T263" i="1"/>
  <c r="T192" i="1"/>
  <c r="T42" i="1"/>
  <c r="T46" i="1"/>
  <c r="T167" i="1"/>
  <c r="T195" i="1"/>
  <c r="T115" i="1"/>
  <c r="T82" i="1"/>
  <c r="T37" i="1"/>
  <c r="T144" i="1"/>
  <c r="T117" i="1"/>
  <c r="T226" i="1"/>
  <c r="T139" i="1"/>
  <c r="T268" i="1"/>
  <c r="T78" i="1"/>
  <c r="T147" i="1"/>
  <c r="T165" i="1"/>
  <c r="T101" i="1"/>
  <c r="T328" i="1"/>
  <c r="T104" i="1"/>
  <c r="T123" i="1"/>
  <c r="T198" i="1"/>
  <c r="T184" i="1"/>
  <c r="T313" i="1"/>
  <c r="T202" i="1"/>
  <c r="T164" i="1"/>
  <c r="T199" i="1"/>
  <c r="T102" i="1"/>
  <c r="T80" i="1"/>
  <c r="T183" i="1"/>
  <c r="T39" i="1"/>
  <c r="T224" i="1"/>
  <c r="T234" i="1"/>
  <c r="T89" i="1"/>
  <c r="T203" i="1"/>
  <c r="T277" i="1"/>
  <c r="T241" i="1"/>
  <c r="T227" i="1"/>
  <c r="T293" i="1"/>
  <c r="T27" i="1"/>
  <c r="T22" i="1"/>
  <c r="T280" i="1"/>
  <c r="T257" i="1"/>
  <c r="T67" i="1"/>
  <c r="T8" i="1"/>
  <c r="T249" i="1"/>
  <c r="T254" i="1"/>
  <c r="T132" i="1"/>
  <c r="T47" i="1"/>
  <c r="T15" i="1"/>
  <c r="T127" i="1"/>
  <c r="T211" i="1"/>
  <c r="T174" i="1"/>
  <c r="T261" i="1"/>
  <c r="T191" i="1"/>
  <c r="T259" i="1"/>
  <c r="T287" i="1"/>
  <c r="T155" i="1"/>
  <c r="T55" i="1"/>
  <c r="T56" i="1"/>
  <c r="T283" i="1"/>
  <c r="T221" i="1"/>
  <c r="T106" i="1"/>
  <c r="T299" i="1"/>
  <c r="T214" i="1"/>
  <c r="T230" i="1"/>
  <c r="T222" i="1"/>
  <c r="T251" i="1"/>
  <c r="T11" i="1"/>
  <c r="T285" i="1"/>
  <c r="T326" i="1"/>
  <c r="T325" i="1"/>
  <c r="T219" i="1"/>
  <c r="T30" i="1"/>
  <c r="T107" i="1"/>
  <c r="T21" i="1"/>
  <c r="T265" i="1"/>
  <c r="T163" i="1"/>
  <c r="T88" i="1"/>
  <c r="T108" i="1"/>
  <c r="T85" i="1"/>
  <c r="T271" i="1"/>
  <c r="T312" i="1"/>
  <c r="T79" i="1"/>
  <c r="T76" i="1"/>
  <c r="T238" i="1"/>
  <c r="T266" i="1"/>
  <c r="T71" i="1"/>
  <c r="T99" i="1"/>
  <c r="T57" i="1"/>
  <c r="T228" i="1"/>
  <c r="T9" i="1"/>
  <c r="T36" i="1"/>
  <c r="T321" i="1"/>
  <c r="T173" i="1"/>
  <c r="T318" i="1"/>
  <c r="T35" i="1"/>
  <c r="T235" i="1"/>
  <c r="T178" i="1"/>
  <c r="T110" i="1"/>
  <c r="T215" i="1"/>
  <c r="T134" i="1"/>
  <c r="T275" i="1"/>
  <c r="T32" i="1"/>
  <c r="T111" i="1"/>
  <c r="T270" i="1"/>
  <c r="T185" i="1"/>
  <c r="T17" i="1"/>
  <c r="T159" i="1"/>
  <c r="T258" i="1"/>
  <c r="T43" i="1"/>
  <c r="T213" i="1"/>
  <c r="T148" i="1"/>
  <c r="T19" i="1"/>
  <c r="T172" i="1"/>
  <c r="T264" i="1"/>
  <c r="T4" i="1"/>
  <c r="T100" i="1"/>
  <c r="T193" i="1"/>
  <c r="T44" i="1"/>
  <c r="T278" i="1"/>
  <c r="T29" i="1"/>
  <c r="T125" i="1"/>
  <c r="T267" i="1"/>
  <c r="T5" i="1"/>
  <c r="T120" i="1"/>
  <c r="T54" i="1"/>
  <c r="T96" i="1"/>
  <c r="T122" i="1"/>
  <c r="T126" i="1"/>
  <c r="T209" i="1"/>
  <c r="T245" i="1"/>
  <c r="T160" i="1"/>
  <c r="T135" i="1"/>
  <c r="T118" i="1"/>
  <c r="T48" i="1"/>
  <c r="R73" i="1"/>
  <c r="R291" i="1"/>
  <c r="R208" i="1"/>
  <c r="R207" i="1"/>
  <c r="R74" i="1"/>
  <c r="R197" i="1"/>
  <c r="R327" i="1"/>
  <c r="R2" i="1"/>
  <c r="R133" i="1"/>
  <c r="R113" i="1"/>
  <c r="R75" i="1"/>
  <c r="R140" i="1"/>
  <c r="R319" i="1"/>
  <c r="R72" i="1"/>
  <c r="R66" i="1"/>
  <c r="R129" i="1"/>
  <c r="R146" i="1"/>
  <c r="R158" i="1"/>
  <c r="R297" i="1"/>
  <c r="R58" i="1"/>
  <c r="R31" i="1"/>
  <c r="R59" i="1"/>
  <c r="R301" i="1"/>
  <c r="R322" i="1"/>
  <c r="R177" i="1"/>
  <c r="R171" i="1"/>
  <c r="R290" i="1"/>
  <c r="R81" i="1"/>
  <c r="R288" i="1"/>
  <c r="R145" i="1"/>
  <c r="R217" i="1"/>
  <c r="R255" i="1"/>
  <c r="R169" i="1"/>
  <c r="R220" i="1"/>
  <c r="R229" i="1"/>
  <c r="R52" i="1"/>
  <c r="R314" i="1"/>
  <c r="R20" i="1"/>
  <c r="R154" i="1"/>
  <c r="R50" i="1"/>
  <c r="R196" i="1"/>
  <c r="R260" i="1"/>
  <c r="R315" i="1"/>
  <c r="R187" i="1"/>
  <c r="R248" i="1"/>
  <c r="R10" i="1"/>
  <c r="R194" i="1"/>
  <c r="R240" i="1"/>
  <c r="R93" i="1"/>
  <c r="R281" i="1"/>
  <c r="R212" i="1"/>
  <c r="R218" i="1"/>
  <c r="R26" i="1"/>
  <c r="R119" i="1"/>
  <c r="R161" i="1"/>
  <c r="R157" i="1"/>
  <c r="R128" i="1"/>
  <c r="R62" i="1"/>
  <c r="R103" i="1"/>
  <c r="R323" i="1"/>
  <c r="R77" i="1"/>
  <c r="R92" i="1"/>
  <c r="R180" i="1"/>
  <c r="R68" i="1"/>
  <c r="R97" i="1"/>
  <c r="R143" i="1"/>
  <c r="R12" i="1"/>
  <c r="R316" i="1"/>
  <c r="R243" i="1"/>
  <c r="R303" i="1"/>
  <c r="R242" i="1"/>
  <c r="R239" i="1"/>
  <c r="R116" i="1"/>
  <c r="R256" i="1"/>
  <c r="R16" i="1"/>
  <c r="R273" i="1"/>
  <c r="R153" i="1"/>
  <c r="R105" i="1"/>
  <c r="R206" i="1"/>
  <c r="R292" i="1"/>
  <c r="R3" i="1"/>
  <c r="R138" i="1"/>
  <c r="R28" i="1"/>
  <c r="R149" i="1"/>
  <c r="R246" i="1"/>
  <c r="R296" i="1"/>
  <c r="R304" i="1"/>
  <c r="R168" i="1"/>
  <c r="R175" i="1"/>
  <c r="R51" i="1"/>
  <c r="R162" i="1"/>
  <c r="R305" i="1"/>
  <c r="R121" i="1"/>
  <c r="R300" i="1"/>
  <c r="R176" i="1"/>
  <c r="R306" i="1"/>
  <c r="R24" i="1"/>
  <c r="R25" i="1"/>
  <c r="R69" i="1"/>
  <c r="R284" i="1"/>
  <c r="R232" i="1"/>
  <c r="R84" i="1"/>
  <c r="R201" i="1"/>
  <c r="R41" i="1"/>
  <c r="R70" i="1"/>
  <c r="R13" i="1"/>
  <c r="R131" i="1"/>
  <c r="R200" i="1"/>
  <c r="R63" i="1"/>
  <c r="R40" i="1"/>
  <c r="R247" i="1"/>
  <c r="R150" i="1"/>
  <c r="R7" i="1"/>
  <c r="R236" i="1"/>
  <c r="R86" i="1"/>
  <c r="R190" i="1"/>
  <c r="R311" i="1"/>
  <c r="R65" i="1"/>
  <c r="R45" i="1"/>
  <c r="R61" i="1"/>
  <c r="R91" i="1"/>
  <c r="R151" i="1"/>
  <c r="R49" i="1"/>
  <c r="R189" i="1"/>
  <c r="R233" i="1"/>
  <c r="R320" i="1"/>
  <c r="R38" i="1"/>
  <c r="R237" i="1"/>
  <c r="R95" i="1"/>
  <c r="R18" i="1"/>
  <c r="R186" i="1"/>
  <c r="R253" i="1"/>
  <c r="R302" i="1"/>
  <c r="R136" i="1"/>
  <c r="R137" i="1"/>
  <c r="R244" i="1"/>
  <c r="R179" i="1"/>
  <c r="R310" i="1"/>
  <c r="R87" i="1"/>
  <c r="R124" i="1"/>
  <c r="R286" i="1"/>
  <c r="R269" i="1"/>
  <c r="R250" i="1"/>
  <c r="R114" i="1"/>
  <c r="R64" i="1"/>
  <c r="R90" i="1"/>
  <c r="R307" i="1"/>
  <c r="R6" i="1"/>
  <c r="R23" i="1"/>
  <c r="R231" i="1"/>
  <c r="R14" i="1"/>
  <c r="R182" i="1"/>
  <c r="R142" i="1"/>
  <c r="R279" i="1"/>
  <c r="R112" i="1"/>
  <c r="R308" i="1"/>
  <c r="R53" i="1"/>
  <c r="R309" i="1"/>
  <c r="R204" i="1"/>
  <c r="R141" i="1"/>
  <c r="R152" i="1"/>
  <c r="R223" i="1"/>
  <c r="R216" i="1"/>
  <c r="R282" i="1"/>
  <c r="R170" i="1"/>
  <c r="R205" i="1"/>
  <c r="R60" i="1"/>
  <c r="R94" i="1"/>
  <c r="R181" i="1"/>
  <c r="R166" i="1"/>
  <c r="R225" i="1"/>
  <c r="R130" i="1"/>
  <c r="R324" i="1"/>
  <c r="R272" i="1"/>
  <c r="R276" i="1"/>
  <c r="R298" i="1"/>
  <c r="R274" i="1"/>
  <c r="R33" i="1"/>
  <c r="R210" i="1"/>
  <c r="R295" i="1"/>
  <c r="R252" i="1"/>
  <c r="R109" i="1"/>
  <c r="R188" i="1"/>
  <c r="R262" i="1"/>
  <c r="R34" i="1"/>
  <c r="R317" i="1"/>
  <c r="R83" i="1"/>
  <c r="R289" i="1"/>
  <c r="R156" i="1"/>
  <c r="R98" i="1"/>
  <c r="R294" i="1"/>
  <c r="R263" i="1"/>
  <c r="R192" i="1"/>
  <c r="R42" i="1"/>
  <c r="R46" i="1"/>
  <c r="R167" i="1"/>
  <c r="R195" i="1"/>
  <c r="R115" i="1"/>
  <c r="R82" i="1"/>
  <c r="R37" i="1"/>
  <c r="R144" i="1"/>
  <c r="R117" i="1"/>
  <c r="R226" i="1"/>
  <c r="R139" i="1"/>
  <c r="R268" i="1"/>
  <c r="R78" i="1"/>
  <c r="R147" i="1"/>
  <c r="R165" i="1"/>
  <c r="R101" i="1"/>
  <c r="R328" i="1"/>
  <c r="R104" i="1"/>
  <c r="R123" i="1"/>
  <c r="R198" i="1"/>
  <c r="R184" i="1"/>
  <c r="R313" i="1"/>
  <c r="R202" i="1"/>
  <c r="R164" i="1"/>
  <c r="R199" i="1"/>
  <c r="R102" i="1"/>
  <c r="R80" i="1"/>
  <c r="R183" i="1"/>
  <c r="R39" i="1"/>
  <c r="R224" i="1"/>
  <c r="R234" i="1"/>
  <c r="R89" i="1"/>
  <c r="R203" i="1"/>
  <c r="R277" i="1"/>
  <c r="R241" i="1"/>
  <c r="R227" i="1"/>
  <c r="R293" i="1"/>
  <c r="R27" i="1"/>
  <c r="R22" i="1"/>
  <c r="R280" i="1"/>
  <c r="R257" i="1"/>
  <c r="R67" i="1"/>
  <c r="R8" i="1"/>
  <c r="R249" i="1"/>
  <c r="R254" i="1"/>
  <c r="R132" i="1"/>
  <c r="R47" i="1"/>
  <c r="R15" i="1"/>
  <c r="R127" i="1"/>
  <c r="R211" i="1"/>
  <c r="R174" i="1"/>
  <c r="R261" i="1"/>
  <c r="R191" i="1"/>
  <c r="R259" i="1"/>
  <c r="R287" i="1"/>
  <c r="R155" i="1"/>
  <c r="R55" i="1"/>
  <c r="R56" i="1"/>
  <c r="R283" i="1"/>
  <c r="R221" i="1"/>
  <c r="R106" i="1"/>
  <c r="R299" i="1"/>
  <c r="R214" i="1"/>
  <c r="R230" i="1"/>
  <c r="R222" i="1"/>
  <c r="R251" i="1"/>
  <c r="R11" i="1"/>
  <c r="R285" i="1"/>
  <c r="R326" i="1"/>
  <c r="R325" i="1"/>
  <c r="R219" i="1"/>
  <c r="R30" i="1"/>
  <c r="R107" i="1"/>
  <c r="R21" i="1"/>
  <c r="R265" i="1"/>
  <c r="R163" i="1"/>
  <c r="R88" i="1"/>
  <c r="R108" i="1"/>
  <c r="R85" i="1"/>
  <c r="R271" i="1"/>
  <c r="R312" i="1"/>
  <c r="R79" i="1"/>
  <c r="R76" i="1"/>
  <c r="R238" i="1"/>
  <c r="R266" i="1"/>
  <c r="R71" i="1"/>
  <c r="R99" i="1"/>
  <c r="R57" i="1"/>
  <c r="R228" i="1"/>
  <c r="R9" i="1"/>
  <c r="R36" i="1"/>
  <c r="R321" i="1"/>
  <c r="R173" i="1"/>
  <c r="R318" i="1"/>
  <c r="R35" i="1"/>
  <c r="R235" i="1"/>
  <c r="R178" i="1"/>
  <c r="R110" i="1"/>
  <c r="R215" i="1"/>
  <c r="R134" i="1"/>
  <c r="R275" i="1"/>
  <c r="R32" i="1"/>
  <c r="R111" i="1"/>
  <c r="R270" i="1"/>
  <c r="R185" i="1"/>
  <c r="R17" i="1"/>
  <c r="R159" i="1"/>
  <c r="R258" i="1"/>
  <c r="R43" i="1"/>
  <c r="R213" i="1"/>
  <c r="R148" i="1"/>
  <c r="R19" i="1"/>
  <c r="R172" i="1"/>
  <c r="R264" i="1"/>
  <c r="R4" i="1"/>
  <c r="R100" i="1"/>
  <c r="R193" i="1"/>
  <c r="R44" i="1"/>
  <c r="R278" i="1"/>
  <c r="R29" i="1"/>
  <c r="R125" i="1"/>
  <c r="R267" i="1"/>
  <c r="R5" i="1"/>
  <c r="R120" i="1"/>
  <c r="R54" i="1"/>
  <c r="R96" i="1"/>
  <c r="R122" i="1"/>
  <c r="R126" i="1"/>
  <c r="R209" i="1"/>
  <c r="R245" i="1"/>
  <c r="R160" i="1"/>
  <c r="R135" i="1"/>
  <c r="R118" i="1"/>
  <c r="R48" i="1"/>
  <c r="P73" i="1"/>
  <c r="P291" i="1"/>
  <c r="P208" i="1"/>
  <c r="P207" i="1"/>
  <c r="P74" i="1"/>
  <c r="P197" i="1"/>
  <c r="P327" i="1"/>
  <c r="P2" i="1"/>
  <c r="P133" i="1"/>
  <c r="P113" i="1"/>
  <c r="P75" i="1"/>
  <c r="P140" i="1"/>
  <c r="P319" i="1"/>
  <c r="P72" i="1"/>
  <c r="P66" i="1"/>
  <c r="P129" i="1"/>
  <c r="P146" i="1"/>
  <c r="P158" i="1"/>
  <c r="P297" i="1"/>
  <c r="P58" i="1"/>
  <c r="P31" i="1"/>
  <c r="P59" i="1"/>
  <c r="P301" i="1"/>
  <c r="P322" i="1"/>
  <c r="P177" i="1"/>
  <c r="P171" i="1"/>
  <c r="P290" i="1"/>
  <c r="P81" i="1"/>
  <c r="P288" i="1"/>
  <c r="P145" i="1"/>
  <c r="P217" i="1"/>
  <c r="P255" i="1"/>
  <c r="P169" i="1"/>
  <c r="P220" i="1"/>
  <c r="P229" i="1"/>
  <c r="P52" i="1"/>
  <c r="P314" i="1"/>
  <c r="P20" i="1"/>
  <c r="P154" i="1"/>
  <c r="P50" i="1"/>
  <c r="P196" i="1"/>
  <c r="P260" i="1"/>
  <c r="P315" i="1"/>
  <c r="P187" i="1"/>
  <c r="P248" i="1"/>
  <c r="P10" i="1"/>
  <c r="P194" i="1"/>
  <c r="P240" i="1"/>
  <c r="P93" i="1"/>
  <c r="P281" i="1"/>
  <c r="P212" i="1"/>
  <c r="P218" i="1"/>
  <c r="P26" i="1"/>
  <c r="P119" i="1"/>
  <c r="P161" i="1"/>
  <c r="P157" i="1"/>
  <c r="P128" i="1"/>
  <c r="P62" i="1"/>
  <c r="P103" i="1"/>
  <c r="P323" i="1"/>
  <c r="P77" i="1"/>
  <c r="P92" i="1"/>
  <c r="P180" i="1"/>
  <c r="P68" i="1"/>
  <c r="P97" i="1"/>
  <c r="P143" i="1"/>
  <c r="P12" i="1"/>
  <c r="P316" i="1"/>
  <c r="P243" i="1"/>
  <c r="P303" i="1"/>
  <c r="P242" i="1"/>
  <c r="P239" i="1"/>
  <c r="P116" i="1"/>
  <c r="P256" i="1"/>
  <c r="P16" i="1"/>
  <c r="P273" i="1"/>
  <c r="P153" i="1"/>
  <c r="P105" i="1"/>
  <c r="P206" i="1"/>
  <c r="P292" i="1"/>
  <c r="P3" i="1"/>
  <c r="P138" i="1"/>
  <c r="P28" i="1"/>
  <c r="P149" i="1"/>
  <c r="P246" i="1"/>
  <c r="P296" i="1"/>
  <c r="P304" i="1"/>
  <c r="P168" i="1"/>
  <c r="P175" i="1"/>
  <c r="P51" i="1"/>
  <c r="P162" i="1"/>
  <c r="P305" i="1"/>
  <c r="P121" i="1"/>
  <c r="P300" i="1"/>
  <c r="P176" i="1"/>
  <c r="P306" i="1"/>
  <c r="P24" i="1"/>
  <c r="P25" i="1"/>
  <c r="P69" i="1"/>
  <c r="P284" i="1"/>
  <c r="P232" i="1"/>
  <c r="P84" i="1"/>
  <c r="P201" i="1"/>
  <c r="P41" i="1"/>
  <c r="P70" i="1"/>
  <c r="P13" i="1"/>
  <c r="P131" i="1"/>
  <c r="P200" i="1"/>
  <c r="P63" i="1"/>
  <c r="P40" i="1"/>
  <c r="P247" i="1"/>
  <c r="P150" i="1"/>
  <c r="P7" i="1"/>
  <c r="P236" i="1"/>
  <c r="P86" i="1"/>
  <c r="P190" i="1"/>
  <c r="P311" i="1"/>
  <c r="P65" i="1"/>
  <c r="P45" i="1"/>
  <c r="P61" i="1"/>
  <c r="P91" i="1"/>
  <c r="P151" i="1"/>
  <c r="P49" i="1"/>
  <c r="P189" i="1"/>
  <c r="P233" i="1"/>
  <c r="P320" i="1"/>
  <c r="P38" i="1"/>
  <c r="P237" i="1"/>
  <c r="P95" i="1"/>
  <c r="P18" i="1"/>
  <c r="P186" i="1"/>
  <c r="P253" i="1"/>
  <c r="P302" i="1"/>
  <c r="P136" i="1"/>
  <c r="P137" i="1"/>
  <c r="P244" i="1"/>
  <c r="P179" i="1"/>
  <c r="P310" i="1"/>
  <c r="P87" i="1"/>
  <c r="P124" i="1"/>
  <c r="P286" i="1"/>
  <c r="P269" i="1"/>
  <c r="P250" i="1"/>
  <c r="P114" i="1"/>
  <c r="P64" i="1"/>
  <c r="P90" i="1"/>
  <c r="P307" i="1"/>
  <c r="P6" i="1"/>
  <c r="P23" i="1"/>
  <c r="P231" i="1"/>
  <c r="P14" i="1"/>
  <c r="P182" i="1"/>
  <c r="P142" i="1"/>
  <c r="P279" i="1"/>
  <c r="P112" i="1"/>
  <c r="P308" i="1"/>
  <c r="P53" i="1"/>
  <c r="P309" i="1"/>
  <c r="P204" i="1"/>
  <c r="P141" i="1"/>
  <c r="P152" i="1"/>
  <c r="P223" i="1"/>
  <c r="P216" i="1"/>
  <c r="P282" i="1"/>
  <c r="P170" i="1"/>
  <c r="P205" i="1"/>
  <c r="P60" i="1"/>
  <c r="P94" i="1"/>
  <c r="P181" i="1"/>
  <c r="P166" i="1"/>
  <c r="P225" i="1"/>
  <c r="P130" i="1"/>
  <c r="P324" i="1"/>
  <c r="P272" i="1"/>
  <c r="P276" i="1"/>
  <c r="P298" i="1"/>
  <c r="P274" i="1"/>
  <c r="P33" i="1"/>
  <c r="P210" i="1"/>
  <c r="P295" i="1"/>
  <c r="P252" i="1"/>
  <c r="P109" i="1"/>
  <c r="P188" i="1"/>
  <c r="P262" i="1"/>
  <c r="P34" i="1"/>
  <c r="P317" i="1"/>
  <c r="P83" i="1"/>
  <c r="P289" i="1"/>
  <c r="P156" i="1"/>
  <c r="P98" i="1"/>
  <c r="P294" i="1"/>
  <c r="P263" i="1"/>
  <c r="P192" i="1"/>
  <c r="P42" i="1"/>
  <c r="P46" i="1"/>
  <c r="P167" i="1"/>
  <c r="P195" i="1"/>
  <c r="P115" i="1"/>
  <c r="P82" i="1"/>
  <c r="P37" i="1"/>
  <c r="P144" i="1"/>
  <c r="P117" i="1"/>
  <c r="P226" i="1"/>
  <c r="P139" i="1"/>
  <c r="P268" i="1"/>
  <c r="P78" i="1"/>
  <c r="P147" i="1"/>
  <c r="P165" i="1"/>
  <c r="P101" i="1"/>
  <c r="P328" i="1"/>
  <c r="P104" i="1"/>
  <c r="P123" i="1"/>
  <c r="P198" i="1"/>
  <c r="P184" i="1"/>
  <c r="P313" i="1"/>
  <c r="P202" i="1"/>
  <c r="P164" i="1"/>
  <c r="P199" i="1"/>
  <c r="P102" i="1"/>
  <c r="P80" i="1"/>
  <c r="P183" i="1"/>
  <c r="P39" i="1"/>
  <c r="P224" i="1"/>
  <c r="P234" i="1"/>
  <c r="P89" i="1"/>
  <c r="P203" i="1"/>
  <c r="P277" i="1"/>
  <c r="P241" i="1"/>
  <c r="P227" i="1"/>
  <c r="P293" i="1"/>
  <c r="P27" i="1"/>
  <c r="P22" i="1"/>
  <c r="P280" i="1"/>
  <c r="P257" i="1"/>
  <c r="P67" i="1"/>
  <c r="P8" i="1"/>
  <c r="P249" i="1"/>
  <c r="P254" i="1"/>
  <c r="P132" i="1"/>
  <c r="P47" i="1"/>
  <c r="P15" i="1"/>
  <c r="P127" i="1"/>
  <c r="P211" i="1"/>
  <c r="P174" i="1"/>
  <c r="P261" i="1"/>
  <c r="P191" i="1"/>
  <c r="P259" i="1"/>
  <c r="P287" i="1"/>
  <c r="P155" i="1"/>
  <c r="P55" i="1"/>
  <c r="P56" i="1"/>
  <c r="P283" i="1"/>
  <c r="P221" i="1"/>
  <c r="P106" i="1"/>
  <c r="P299" i="1"/>
  <c r="P214" i="1"/>
  <c r="P230" i="1"/>
  <c r="P222" i="1"/>
  <c r="P251" i="1"/>
  <c r="P11" i="1"/>
  <c r="P285" i="1"/>
  <c r="P326" i="1"/>
  <c r="P325" i="1"/>
  <c r="P219" i="1"/>
  <c r="P30" i="1"/>
  <c r="P107" i="1"/>
  <c r="P21" i="1"/>
  <c r="P265" i="1"/>
  <c r="P163" i="1"/>
  <c r="P88" i="1"/>
  <c r="P108" i="1"/>
  <c r="P85" i="1"/>
  <c r="P271" i="1"/>
  <c r="P312" i="1"/>
  <c r="P79" i="1"/>
  <c r="P76" i="1"/>
  <c r="P238" i="1"/>
  <c r="P266" i="1"/>
  <c r="P71" i="1"/>
  <c r="P99" i="1"/>
  <c r="P57" i="1"/>
  <c r="P228" i="1"/>
  <c r="P9" i="1"/>
  <c r="P36" i="1"/>
  <c r="P321" i="1"/>
  <c r="P173" i="1"/>
  <c r="P318" i="1"/>
  <c r="P35" i="1"/>
  <c r="P235" i="1"/>
  <c r="P178" i="1"/>
  <c r="P110" i="1"/>
  <c r="P215" i="1"/>
  <c r="P134" i="1"/>
  <c r="P275" i="1"/>
  <c r="P32" i="1"/>
  <c r="P111" i="1"/>
  <c r="P270" i="1"/>
  <c r="P185" i="1"/>
  <c r="P17" i="1"/>
  <c r="P159" i="1"/>
  <c r="P258" i="1"/>
  <c r="P43" i="1"/>
  <c r="P213" i="1"/>
  <c r="P148" i="1"/>
  <c r="P19" i="1"/>
  <c r="P172" i="1"/>
  <c r="P264" i="1"/>
  <c r="P4" i="1"/>
  <c r="P100" i="1"/>
  <c r="P193" i="1"/>
  <c r="P44" i="1"/>
  <c r="P278" i="1"/>
  <c r="P29" i="1"/>
  <c r="P125" i="1"/>
  <c r="P267" i="1"/>
  <c r="P5" i="1"/>
  <c r="P120" i="1"/>
  <c r="P54" i="1"/>
  <c r="P96" i="1"/>
  <c r="P122" i="1"/>
  <c r="P126" i="1"/>
  <c r="P209" i="1"/>
  <c r="P245" i="1"/>
  <c r="P160" i="1"/>
  <c r="P135" i="1"/>
  <c r="P118" i="1"/>
  <c r="P48" i="1"/>
  <c r="N73" i="1"/>
  <c r="N291" i="1"/>
  <c r="N208" i="1"/>
  <c r="N207" i="1"/>
  <c r="N74" i="1"/>
  <c r="N197" i="1"/>
  <c r="N327" i="1"/>
  <c r="N2" i="1"/>
  <c r="N133" i="1"/>
  <c r="N113" i="1"/>
  <c r="N75" i="1"/>
  <c r="N140" i="1"/>
  <c r="N319" i="1"/>
  <c r="N72" i="1"/>
  <c r="N66" i="1"/>
  <c r="N129" i="1"/>
  <c r="N146" i="1"/>
  <c r="N158" i="1"/>
  <c r="N297" i="1"/>
  <c r="N58" i="1"/>
  <c r="N31" i="1"/>
  <c r="N59" i="1"/>
  <c r="N301" i="1"/>
  <c r="N322" i="1"/>
  <c r="N177" i="1"/>
  <c r="N171" i="1"/>
  <c r="N290" i="1"/>
  <c r="N81" i="1"/>
  <c r="N288" i="1"/>
  <c r="N145" i="1"/>
  <c r="N217" i="1"/>
  <c r="N255" i="1"/>
  <c r="N169" i="1"/>
  <c r="N220" i="1"/>
  <c r="N229" i="1"/>
  <c r="N52" i="1"/>
  <c r="N314" i="1"/>
  <c r="N20" i="1"/>
  <c r="N154" i="1"/>
  <c r="N50" i="1"/>
  <c r="N196" i="1"/>
  <c r="N260" i="1"/>
  <c r="N315" i="1"/>
  <c r="N187" i="1"/>
  <c r="N248" i="1"/>
  <c r="N10" i="1"/>
  <c r="N194" i="1"/>
  <c r="N240" i="1"/>
  <c r="N93" i="1"/>
  <c r="N281" i="1"/>
  <c r="N212" i="1"/>
  <c r="N218" i="1"/>
  <c r="N26" i="1"/>
  <c r="N119" i="1"/>
  <c r="N161" i="1"/>
  <c r="N157" i="1"/>
  <c r="N128" i="1"/>
  <c r="N62" i="1"/>
  <c r="N103" i="1"/>
  <c r="N323" i="1"/>
  <c r="N77" i="1"/>
  <c r="N92" i="1"/>
  <c r="N180" i="1"/>
  <c r="N68" i="1"/>
  <c r="N97" i="1"/>
  <c r="N143" i="1"/>
  <c r="N12" i="1"/>
  <c r="N316" i="1"/>
  <c r="N243" i="1"/>
  <c r="N303" i="1"/>
  <c r="N242" i="1"/>
  <c r="N239" i="1"/>
  <c r="N116" i="1"/>
  <c r="N256" i="1"/>
  <c r="N16" i="1"/>
  <c r="N273" i="1"/>
  <c r="N153" i="1"/>
  <c r="N105" i="1"/>
  <c r="N206" i="1"/>
  <c r="N292" i="1"/>
  <c r="N3" i="1"/>
  <c r="N138" i="1"/>
  <c r="N28" i="1"/>
  <c r="N149" i="1"/>
  <c r="N246" i="1"/>
  <c r="N296" i="1"/>
  <c r="N304" i="1"/>
  <c r="N168" i="1"/>
  <c r="N175" i="1"/>
  <c r="N51" i="1"/>
  <c r="N162" i="1"/>
  <c r="N305" i="1"/>
  <c r="N121" i="1"/>
  <c r="N300" i="1"/>
  <c r="N176" i="1"/>
  <c r="N306" i="1"/>
  <c r="N24" i="1"/>
  <c r="N25" i="1"/>
  <c r="N69" i="1"/>
  <c r="N284" i="1"/>
  <c r="N232" i="1"/>
  <c r="N84" i="1"/>
  <c r="N201" i="1"/>
  <c r="N41" i="1"/>
  <c r="N70" i="1"/>
  <c r="N13" i="1"/>
  <c r="N131" i="1"/>
  <c r="N200" i="1"/>
  <c r="N63" i="1"/>
  <c r="N40" i="1"/>
  <c r="N247" i="1"/>
  <c r="N150" i="1"/>
  <c r="N7" i="1"/>
  <c r="N236" i="1"/>
  <c r="N86" i="1"/>
  <c r="N190" i="1"/>
  <c r="N311" i="1"/>
  <c r="N65" i="1"/>
  <c r="N45" i="1"/>
  <c r="N61" i="1"/>
  <c r="N91" i="1"/>
  <c r="N151" i="1"/>
  <c r="N49" i="1"/>
  <c r="N189" i="1"/>
  <c r="N233" i="1"/>
  <c r="N320" i="1"/>
  <c r="N38" i="1"/>
  <c r="N237" i="1"/>
  <c r="N95" i="1"/>
  <c r="N18" i="1"/>
  <c r="N186" i="1"/>
  <c r="N253" i="1"/>
  <c r="N302" i="1"/>
  <c r="N136" i="1"/>
  <c r="N137" i="1"/>
  <c r="N244" i="1"/>
  <c r="N179" i="1"/>
  <c r="N310" i="1"/>
  <c r="N87" i="1"/>
  <c r="N124" i="1"/>
  <c r="N286" i="1"/>
  <c r="N269" i="1"/>
  <c r="N250" i="1"/>
  <c r="N114" i="1"/>
  <c r="N64" i="1"/>
  <c r="N90" i="1"/>
  <c r="N307" i="1"/>
  <c r="N6" i="1"/>
  <c r="N23" i="1"/>
  <c r="N231" i="1"/>
  <c r="N14" i="1"/>
  <c r="N182" i="1"/>
  <c r="N142" i="1"/>
  <c r="N279" i="1"/>
  <c r="N112" i="1"/>
  <c r="N308" i="1"/>
  <c r="N53" i="1"/>
  <c r="N309" i="1"/>
  <c r="N204" i="1"/>
  <c r="N141" i="1"/>
  <c r="N152" i="1"/>
  <c r="N223" i="1"/>
  <c r="N216" i="1"/>
  <c r="N282" i="1"/>
  <c r="N170" i="1"/>
  <c r="N205" i="1"/>
  <c r="N60" i="1"/>
  <c r="N94" i="1"/>
  <c r="N181" i="1"/>
  <c r="N166" i="1"/>
  <c r="N225" i="1"/>
  <c r="N130" i="1"/>
  <c r="N324" i="1"/>
  <c r="N272" i="1"/>
  <c r="N276" i="1"/>
  <c r="N298" i="1"/>
  <c r="N274" i="1"/>
  <c r="N33" i="1"/>
  <c r="N210" i="1"/>
  <c r="N295" i="1"/>
  <c r="N252" i="1"/>
  <c r="N109" i="1"/>
  <c r="N188" i="1"/>
  <c r="N262" i="1"/>
  <c r="N34" i="1"/>
  <c r="N317" i="1"/>
  <c r="N83" i="1"/>
  <c r="N289" i="1"/>
  <c r="N156" i="1"/>
  <c r="N98" i="1"/>
  <c r="N294" i="1"/>
  <c r="N263" i="1"/>
  <c r="N192" i="1"/>
  <c r="N42" i="1"/>
  <c r="N46" i="1"/>
  <c r="N167" i="1"/>
  <c r="N195" i="1"/>
  <c r="N115" i="1"/>
  <c r="N82" i="1"/>
  <c r="N37" i="1"/>
  <c r="N144" i="1"/>
  <c r="N117" i="1"/>
  <c r="N226" i="1"/>
  <c r="N139" i="1"/>
  <c r="N268" i="1"/>
  <c r="N78" i="1"/>
  <c r="N147" i="1"/>
  <c r="N165" i="1"/>
  <c r="N101" i="1"/>
  <c r="N328" i="1"/>
  <c r="N104" i="1"/>
  <c r="N123" i="1"/>
  <c r="N198" i="1"/>
  <c r="N184" i="1"/>
  <c r="N313" i="1"/>
  <c r="N202" i="1"/>
  <c r="N164" i="1"/>
  <c r="N199" i="1"/>
  <c r="N102" i="1"/>
  <c r="N80" i="1"/>
  <c r="N183" i="1"/>
  <c r="N39" i="1"/>
  <c r="N224" i="1"/>
  <c r="N234" i="1"/>
  <c r="N89" i="1"/>
  <c r="N203" i="1"/>
  <c r="N277" i="1"/>
  <c r="N241" i="1"/>
  <c r="N227" i="1"/>
  <c r="N293" i="1"/>
  <c r="N27" i="1"/>
  <c r="N22" i="1"/>
  <c r="N280" i="1"/>
  <c r="N257" i="1"/>
  <c r="N67" i="1"/>
  <c r="N8" i="1"/>
  <c r="N249" i="1"/>
  <c r="N254" i="1"/>
  <c r="N132" i="1"/>
  <c r="N47" i="1"/>
  <c r="N15" i="1"/>
  <c r="N127" i="1"/>
  <c r="N211" i="1"/>
  <c r="N174" i="1"/>
  <c r="N261" i="1"/>
  <c r="N191" i="1"/>
  <c r="N259" i="1"/>
  <c r="N287" i="1"/>
  <c r="N155" i="1"/>
  <c r="N55" i="1"/>
  <c r="N56" i="1"/>
  <c r="N283" i="1"/>
  <c r="N221" i="1"/>
  <c r="N106" i="1"/>
  <c r="N299" i="1"/>
  <c r="N214" i="1"/>
  <c r="N230" i="1"/>
  <c r="N222" i="1"/>
  <c r="N251" i="1"/>
  <c r="N11" i="1"/>
  <c r="N285" i="1"/>
  <c r="N326" i="1"/>
  <c r="N325" i="1"/>
  <c r="N219" i="1"/>
  <c r="N30" i="1"/>
  <c r="N107" i="1"/>
  <c r="N21" i="1"/>
  <c r="N265" i="1"/>
  <c r="N163" i="1"/>
  <c r="N88" i="1"/>
  <c r="N108" i="1"/>
  <c r="N85" i="1"/>
  <c r="N271" i="1"/>
  <c r="N312" i="1"/>
  <c r="N79" i="1"/>
  <c r="N76" i="1"/>
  <c r="N238" i="1"/>
  <c r="N266" i="1"/>
  <c r="N71" i="1"/>
  <c r="N99" i="1"/>
  <c r="N57" i="1"/>
  <c r="N228" i="1"/>
  <c r="N9" i="1"/>
  <c r="N36" i="1"/>
  <c r="N321" i="1"/>
  <c r="N173" i="1"/>
  <c r="N318" i="1"/>
  <c r="N35" i="1"/>
  <c r="N235" i="1"/>
  <c r="N178" i="1"/>
  <c r="N110" i="1"/>
  <c r="N215" i="1"/>
  <c r="N134" i="1"/>
  <c r="N275" i="1"/>
  <c r="N32" i="1"/>
  <c r="N111" i="1"/>
  <c r="N270" i="1"/>
  <c r="N185" i="1"/>
  <c r="N17" i="1"/>
  <c r="N159" i="1"/>
  <c r="N258" i="1"/>
  <c r="N43" i="1"/>
  <c r="N213" i="1"/>
  <c r="N148" i="1"/>
  <c r="N19" i="1"/>
  <c r="N172" i="1"/>
  <c r="N264" i="1"/>
  <c r="N4" i="1"/>
  <c r="N100" i="1"/>
  <c r="N193" i="1"/>
  <c r="N44" i="1"/>
  <c r="N278" i="1"/>
  <c r="N29" i="1"/>
  <c r="N125" i="1"/>
  <c r="N267" i="1"/>
  <c r="N5" i="1"/>
  <c r="N120" i="1"/>
  <c r="N54" i="1"/>
  <c r="N96" i="1"/>
  <c r="N122" i="1"/>
  <c r="N126" i="1"/>
  <c r="N209" i="1"/>
  <c r="N245" i="1"/>
  <c r="N160" i="1"/>
  <c r="N135" i="1"/>
  <c r="N118" i="1"/>
  <c r="N48" i="1"/>
  <c r="L73" i="1"/>
  <c r="L291" i="1"/>
  <c r="L208" i="1"/>
  <c r="L207" i="1"/>
  <c r="L74" i="1"/>
  <c r="L197" i="1"/>
  <c r="L327" i="1"/>
  <c r="L2" i="1"/>
  <c r="L133" i="1"/>
  <c r="L113" i="1"/>
  <c r="L75" i="1"/>
  <c r="L140" i="1"/>
  <c r="L319" i="1"/>
  <c r="L72" i="1"/>
  <c r="L66" i="1"/>
  <c r="L129" i="1"/>
  <c r="L146" i="1"/>
  <c r="L158" i="1"/>
  <c r="L297" i="1"/>
  <c r="L58" i="1"/>
  <c r="L31" i="1"/>
  <c r="L59" i="1"/>
  <c r="L301" i="1"/>
  <c r="L322" i="1"/>
  <c r="L177" i="1"/>
  <c r="L171" i="1"/>
  <c r="L290" i="1"/>
  <c r="L81" i="1"/>
  <c r="L288" i="1"/>
  <c r="L145" i="1"/>
  <c r="L217" i="1"/>
  <c r="L255" i="1"/>
  <c r="L169" i="1"/>
  <c r="L220" i="1"/>
  <c r="L229" i="1"/>
  <c r="L52" i="1"/>
  <c r="L314" i="1"/>
  <c r="L20" i="1"/>
  <c r="L154" i="1"/>
  <c r="L50" i="1"/>
  <c r="L196" i="1"/>
  <c r="L260" i="1"/>
  <c r="L315" i="1"/>
  <c r="L187" i="1"/>
  <c r="L248" i="1"/>
  <c r="L10" i="1"/>
  <c r="L194" i="1"/>
  <c r="L240" i="1"/>
  <c r="L93" i="1"/>
  <c r="L281" i="1"/>
  <c r="L212" i="1"/>
  <c r="L218" i="1"/>
  <c r="L26" i="1"/>
  <c r="L119" i="1"/>
  <c r="L161" i="1"/>
  <c r="L157" i="1"/>
  <c r="L128" i="1"/>
  <c r="L62" i="1"/>
  <c r="L103" i="1"/>
  <c r="L323" i="1"/>
  <c r="L77" i="1"/>
  <c r="L92" i="1"/>
  <c r="L180" i="1"/>
  <c r="L68" i="1"/>
  <c r="L97" i="1"/>
  <c r="L143" i="1"/>
  <c r="L12" i="1"/>
  <c r="L316" i="1"/>
  <c r="L243" i="1"/>
  <c r="L303" i="1"/>
  <c r="L242" i="1"/>
  <c r="L239" i="1"/>
  <c r="L116" i="1"/>
  <c r="L256" i="1"/>
  <c r="L16" i="1"/>
  <c r="L273" i="1"/>
  <c r="L153" i="1"/>
  <c r="L105" i="1"/>
  <c r="L206" i="1"/>
  <c r="L292" i="1"/>
  <c r="L3" i="1"/>
  <c r="L138" i="1"/>
  <c r="L28" i="1"/>
  <c r="L149" i="1"/>
  <c r="L246" i="1"/>
  <c r="L296" i="1"/>
  <c r="L304" i="1"/>
  <c r="L168" i="1"/>
  <c r="L175" i="1"/>
  <c r="L51" i="1"/>
  <c r="L162" i="1"/>
  <c r="L305" i="1"/>
  <c r="L121" i="1"/>
  <c r="L300" i="1"/>
  <c r="L176" i="1"/>
  <c r="L306" i="1"/>
  <c r="L24" i="1"/>
  <c r="L25" i="1"/>
  <c r="L69" i="1"/>
  <c r="L284" i="1"/>
  <c r="L232" i="1"/>
  <c r="L84" i="1"/>
  <c r="L201" i="1"/>
  <c r="L41" i="1"/>
  <c r="L70" i="1"/>
  <c r="L13" i="1"/>
  <c r="L131" i="1"/>
  <c r="L200" i="1"/>
  <c r="L63" i="1"/>
  <c r="L40" i="1"/>
  <c r="L247" i="1"/>
  <c r="L150" i="1"/>
  <c r="L7" i="1"/>
  <c r="L236" i="1"/>
  <c r="L86" i="1"/>
  <c r="L190" i="1"/>
  <c r="L311" i="1"/>
  <c r="L65" i="1"/>
  <c r="L45" i="1"/>
  <c r="L61" i="1"/>
  <c r="L91" i="1"/>
  <c r="L151" i="1"/>
  <c r="L49" i="1"/>
  <c r="L189" i="1"/>
  <c r="L233" i="1"/>
  <c r="L320" i="1"/>
  <c r="L38" i="1"/>
  <c r="L237" i="1"/>
  <c r="L95" i="1"/>
  <c r="L18" i="1"/>
  <c r="L186" i="1"/>
  <c r="L253" i="1"/>
  <c r="L302" i="1"/>
  <c r="L136" i="1"/>
  <c r="L137" i="1"/>
  <c r="L244" i="1"/>
  <c r="L179" i="1"/>
  <c r="L310" i="1"/>
  <c r="L87" i="1"/>
  <c r="L124" i="1"/>
  <c r="L286" i="1"/>
  <c r="L269" i="1"/>
  <c r="L250" i="1"/>
  <c r="L114" i="1"/>
  <c r="L64" i="1"/>
  <c r="L90" i="1"/>
  <c r="L307" i="1"/>
  <c r="L6" i="1"/>
  <c r="L23" i="1"/>
  <c r="L231" i="1"/>
  <c r="L14" i="1"/>
  <c r="L182" i="1"/>
  <c r="L142" i="1"/>
  <c r="L279" i="1"/>
  <c r="L112" i="1"/>
  <c r="L308" i="1"/>
  <c r="L53" i="1"/>
  <c r="L309" i="1"/>
  <c r="L204" i="1"/>
  <c r="L141" i="1"/>
  <c r="L152" i="1"/>
  <c r="L223" i="1"/>
  <c r="L216" i="1"/>
  <c r="L282" i="1"/>
  <c r="L170" i="1"/>
  <c r="L205" i="1"/>
  <c r="L60" i="1"/>
  <c r="L94" i="1"/>
  <c r="L181" i="1"/>
  <c r="L166" i="1"/>
  <c r="L225" i="1"/>
  <c r="L130" i="1"/>
  <c r="L324" i="1"/>
  <c r="L272" i="1"/>
  <c r="L276" i="1"/>
  <c r="L298" i="1"/>
  <c r="L274" i="1"/>
  <c r="L33" i="1"/>
  <c r="L210" i="1"/>
  <c r="L295" i="1"/>
  <c r="L252" i="1"/>
  <c r="L109" i="1"/>
  <c r="L188" i="1"/>
  <c r="L262" i="1"/>
  <c r="L34" i="1"/>
  <c r="L317" i="1"/>
  <c r="L83" i="1"/>
  <c r="L289" i="1"/>
  <c r="L156" i="1"/>
  <c r="L98" i="1"/>
  <c r="L294" i="1"/>
  <c r="L263" i="1"/>
  <c r="L192" i="1"/>
  <c r="L42" i="1"/>
  <c r="L46" i="1"/>
  <c r="L167" i="1"/>
  <c r="L195" i="1"/>
  <c r="L115" i="1"/>
  <c r="L82" i="1"/>
  <c r="L37" i="1"/>
  <c r="L144" i="1"/>
  <c r="L117" i="1"/>
  <c r="L226" i="1"/>
  <c r="L139" i="1"/>
  <c r="L268" i="1"/>
  <c r="L78" i="1"/>
  <c r="L147" i="1"/>
  <c r="L165" i="1"/>
  <c r="L101" i="1"/>
  <c r="L328" i="1"/>
  <c r="L104" i="1"/>
  <c r="L123" i="1"/>
  <c r="L198" i="1"/>
  <c r="L184" i="1"/>
  <c r="L313" i="1"/>
  <c r="L202" i="1"/>
  <c r="L164" i="1"/>
  <c r="L199" i="1"/>
  <c r="L102" i="1"/>
  <c r="L80" i="1"/>
  <c r="L183" i="1"/>
  <c r="L39" i="1"/>
  <c r="L224" i="1"/>
  <c r="L234" i="1"/>
  <c r="L89" i="1"/>
  <c r="L203" i="1"/>
  <c r="L277" i="1"/>
  <c r="L241" i="1"/>
  <c r="L227" i="1"/>
  <c r="L293" i="1"/>
  <c r="L27" i="1"/>
  <c r="L22" i="1"/>
  <c r="L280" i="1"/>
  <c r="L257" i="1"/>
  <c r="L67" i="1"/>
  <c r="L8" i="1"/>
  <c r="L249" i="1"/>
  <c r="L254" i="1"/>
  <c r="L132" i="1"/>
  <c r="L47" i="1"/>
  <c r="L15" i="1"/>
  <c r="L127" i="1"/>
  <c r="L211" i="1"/>
  <c r="L174" i="1"/>
  <c r="L261" i="1"/>
  <c r="L191" i="1"/>
  <c r="L259" i="1"/>
  <c r="L287" i="1"/>
  <c r="L155" i="1"/>
  <c r="L55" i="1"/>
  <c r="L56" i="1"/>
  <c r="L283" i="1"/>
  <c r="L221" i="1"/>
  <c r="L106" i="1"/>
  <c r="L299" i="1"/>
  <c r="L214" i="1"/>
  <c r="L230" i="1"/>
  <c r="L222" i="1"/>
  <c r="L251" i="1"/>
  <c r="L11" i="1"/>
  <c r="L285" i="1"/>
  <c r="L326" i="1"/>
  <c r="L325" i="1"/>
  <c r="L219" i="1"/>
  <c r="L30" i="1"/>
  <c r="L107" i="1"/>
  <c r="L21" i="1"/>
  <c r="L265" i="1"/>
  <c r="L163" i="1"/>
  <c r="L88" i="1"/>
  <c r="L108" i="1"/>
  <c r="L85" i="1"/>
  <c r="L271" i="1"/>
  <c r="L312" i="1"/>
  <c r="L79" i="1"/>
  <c r="L76" i="1"/>
  <c r="L238" i="1"/>
  <c r="L266" i="1"/>
  <c r="L71" i="1"/>
  <c r="L99" i="1"/>
  <c r="L57" i="1"/>
  <c r="L228" i="1"/>
  <c r="L9" i="1"/>
  <c r="L36" i="1"/>
  <c r="L321" i="1"/>
  <c r="L173" i="1"/>
  <c r="L318" i="1"/>
  <c r="L35" i="1"/>
  <c r="L235" i="1"/>
  <c r="L178" i="1"/>
  <c r="L110" i="1"/>
  <c r="L215" i="1"/>
  <c r="L134" i="1"/>
  <c r="L275" i="1"/>
  <c r="L32" i="1"/>
  <c r="L111" i="1"/>
  <c r="L270" i="1"/>
  <c r="L185" i="1"/>
  <c r="L17" i="1"/>
  <c r="L159" i="1"/>
  <c r="L258" i="1"/>
  <c r="L43" i="1"/>
  <c r="L213" i="1"/>
  <c r="L148" i="1"/>
  <c r="L19" i="1"/>
  <c r="L172" i="1"/>
  <c r="L264" i="1"/>
  <c r="L4" i="1"/>
  <c r="L100" i="1"/>
  <c r="L193" i="1"/>
  <c r="L44" i="1"/>
  <c r="L278" i="1"/>
  <c r="L29" i="1"/>
  <c r="L125" i="1"/>
  <c r="L267" i="1"/>
  <c r="L5" i="1"/>
  <c r="L120" i="1"/>
  <c r="L54" i="1"/>
  <c r="L96" i="1"/>
  <c r="L122" i="1"/>
  <c r="L126" i="1"/>
  <c r="L209" i="1"/>
  <c r="L245" i="1"/>
  <c r="L160" i="1"/>
  <c r="L135" i="1"/>
  <c r="L118" i="1"/>
  <c r="L48" i="1"/>
  <c r="J73" i="1"/>
  <c r="J291" i="1"/>
  <c r="J208" i="1"/>
  <c r="J207" i="1"/>
  <c r="J74" i="1"/>
  <c r="J197" i="1"/>
  <c r="J327" i="1"/>
  <c r="J2" i="1"/>
  <c r="J133" i="1"/>
  <c r="J113" i="1"/>
  <c r="J75" i="1"/>
  <c r="J140" i="1"/>
  <c r="J319" i="1"/>
  <c r="J72" i="1"/>
  <c r="J66" i="1"/>
  <c r="J129" i="1"/>
  <c r="J146" i="1"/>
  <c r="J158" i="1"/>
  <c r="J297" i="1"/>
  <c r="J58" i="1"/>
  <c r="J31" i="1"/>
  <c r="J59" i="1"/>
  <c r="J301" i="1"/>
  <c r="J322" i="1"/>
  <c r="J177" i="1"/>
  <c r="J171" i="1"/>
  <c r="J290" i="1"/>
  <c r="J81" i="1"/>
  <c r="J288" i="1"/>
  <c r="J145" i="1"/>
  <c r="J217" i="1"/>
  <c r="J255" i="1"/>
  <c r="J169" i="1"/>
  <c r="J220" i="1"/>
  <c r="J229" i="1"/>
  <c r="J52" i="1"/>
  <c r="J314" i="1"/>
  <c r="J20" i="1"/>
  <c r="J154" i="1"/>
  <c r="J50" i="1"/>
  <c r="J196" i="1"/>
  <c r="J260" i="1"/>
  <c r="J315" i="1"/>
  <c r="J187" i="1"/>
  <c r="J248" i="1"/>
  <c r="J10" i="1"/>
  <c r="J194" i="1"/>
  <c r="J240" i="1"/>
  <c r="J93" i="1"/>
  <c r="J281" i="1"/>
  <c r="J212" i="1"/>
  <c r="J218" i="1"/>
  <c r="J26" i="1"/>
  <c r="J119" i="1"/>
  <c r="J161" i="1"/>
  <c r="J157" i="1"/>
  <c r="J128" i="1"/>
  <c r="J62" i="1"/>
  <c r="J103" i="1"/>
  <c r="J323" i="1"/>
  <c r="J77" i="1"/>
  <c r="J92" i="1"/>
  <c r="J180" i="1"/>
  <c r="J68" i="1"/>
  <c r="J97" i="1"/>
  <c r="J143" i="1"/>
  <c r="J12" i="1"/>
  <c r="J316" i="1"/>
  <c r="J243" i="1"/>
  <c r="J303" i="1"/>
  <c r="J242" i="1"/>
  <c r="J239" i="1"/>
  <c r="J116" i="1"/>
  <c r="J256" i="1"/>
  <c r="J16" i="1"/>
  <c r="J273" i="1"/>
  <c r="J153" i="1"/>
  <c r="J105" i="1"/>
  <c r="J206" i="1"/>
  <c r="J292" i="1"/>
  <c r="J3" i="1"/>
  <c r="J138" i="1"/>
  <c r="J28" i="1"/>
  <c r="J149" i="1"/>
  <c r="J246" i="1"/>
  <c r="J296" i="1"/>
  <c r="J304" i="1"/>
  <c r="J168" i="1"/>
  <c r="J175" i="1"/>
  <c r="J51" i="1"/>
  <c r="J162" i="1"/>
  <c r="J305" i="1"/>
  <c r="J121" i="1"/>
  <c r="J300" i="1"/>
  <c r="J176" i="1"/>
  <c r="J306" i="1"/>
  <c r="J24" i="1"/>
  <c r="J25" i="1"/>
  <c r="J69" i="1"/>
  <c r="J284" i="1"/>
  <c r="J232" i="1"/>
  <c r="J84" i="1"/>
  <c r="J201" i="1"/>
  <c r="J41" i="1"/>
  <c r="J70" i="1"/>
  <c r="J13" i="1"/>
  <c r="J131" i="1"/>
  <c r="J200" i="1"/>
  <c r="J63" i="1"/>
  <c r="J40" i="1"/>
  <c r="J247" i="1"/>
  <c r="J150" i="1"/>
  <c r="J7" i="1"/>
  <c r="J236" i="1"/>
  <c r="J86" i="1"/>
  <c r="J190" i="1"/>
  <c r="J311" i="1"/>
  <c r="J65" i="1"/>
  <c r="J45" i="1"/>
  <c r="J61" i="1"/>
  <c r="J91" i="1"/>
  <c r="J151" i="1"/>
  <c r="J49" i="1"/>
  <c r="J189" i="1"/>
  <c r="J233" i="1"/>
  <c r="J320" i="1"/>
  <c r="J38" i="1"/>
  <c r="J237" i="1"/>
  <c r="J95" i="1"/>
  <c r="J18" i="1"/>
  <c r="J186" i="1"/>
  <c r="J253" i="1"/>
  <c r="J302" i="1"/>
  <c r="J136" i="1"/>
  <c r="J137" i="1"/>
  <c r="J244" i="1"/>
  <c r="J179" i="1"/>
  <c r="J310" i="1"/>
  <c r="J87" i="1"/>
  <c r="J124" i="1"/>
  <c r="J286" i="1"/>
  <c r="J269" i="1"/>
  <c r="J250" i="1"/>
  <c r="J114" i="1"/>
  <c r="J64" i="1"/>
  <c r="J90" i="1"/>
  <c r="J307" i="1"/>
  <c r="J6" i="1"/>
  <c r="J23" i="1"/>
  <c r="J231" i="1"/>
  <c r="J14" i="1"/>
  <c r="J182" i="1"/>
  <c r="J142" i="1"/>
  <c r="J279" i="1"/>
  <c r="J112" i="1"/>
  <c r="J308" i="1"/>
  <c r="J53" i="1"/>
  <c r="J309" i="1"/>
  <c r="J204" i="1"/>
  <c r="J141" i="1"/>
  <c r="J152" i="1"/>
  <c r="J223" i="1"/>
  <c r="J216" i="1"/>
  <c r="J282" i="1"/>
  <c r="J170" i="1"/>
  <c r="J205" i="1"/>
  <c r="J60" i="1"/>
  <c r="J94" i="1"/>
  <c r="J181" i="1"/>
  <c r="J166" i="1"/>
  <c r="J225" i="1"/>
  <c r="J130" i="1"/>
  <c r="J324" i="1"/>
  <c r="J272" i="1"/>
  <c r="J276" i="1"/>
  <c r="J298" i="1"/>
  <c r="J274" i="1"/>
  <c r="J33" i="1"/>
  <c r="J210" i="1"/>
  <c r="J295" i="1"/>
  <c r="J252" i="1"/>
  <c r="J109" i="1"/>
  <c r="J188" i="1"/>
  <c r="J262" i="1"/>
  <c r="J34" i="1"/>
  <c r="J317" i="1"/>
  <c r="J83" i="1"/>
  <c r="J289" i="1"/>
  <c r="J156" i="1"/>
  <c r="J98" i="1"/>
  <c r="J294" i="1"/>
  <c r="J263" i="1"/>
  <c r="J192" i="1"/>
  <c r="J42" i="1"/>
  <c r="J46" i="1"/>
  <c r="J167" i="1"/>
  <c r="J195" i="1"/>
  <c r="J115" i="1"/>
  <c r="J82" i="1"/>
  <c r="J37" i="1"/>
  <c r="J144" i="1"/>
  <c r="J117" i="1"/>
  <c r="J226" i="1"/>
  <c r="J139" i="1"/>
  <c r="J268" i="1"/>
  <c r="J78" i="1"/>
  <c r="J147" i="1"/>
  <c r="J165" i="1"/>
  <c r="J101" i="1"/>
  <c r="J328" i="1"/>
  <c r="J104" i="1"/>
  <c r="J123" i="1"/>
  <c r="J198" i="1"/>
  <c r="J184" i="1"/>
  <c r="J313" i="1"/>
  <c r="J202" i="1"/>
  <c r="J164" i="1"/>
  <c r="J199" i="1"/>
  <c r="J102" i="1"/>
  <c r="J80" i="1"/>
  <c r="J183" i="1"/>
  <c r="J39" i="1"/>
  <c r="J224" i="1"/>
  <c r="J234" i="1"/>
  <c r="J89" i="1"/>
  <c r="J203" i="1"/>
  <c r="J277" i="1"/>
  <c r="J241" i="1"/>
  <c r="J227" i="1"/>
  <c r="J293" i="1"/>
  <c r="J27" i="1"/>
  <c r="J22" i="1"/>
  <c r="J280" i="1"/>
  <c r="J257" i="1"/>
  <c r="J67" i="1"/>
  <c r="J8" i="1"/>
  <c r="J249" i="1"/>
  <c r="J254" i="1"/>
  <c r="J132" i="1"/>
  <c r="J47" i="1"/>
  <c r="J15" i="1"/>
  <c r="J127" i="1"/>
  <c r="J211" i="1"/>
  <c r="J174" i="1"/>
  <c r="J261" i="1"/>
  <c r="J191" i="1"/>
  <c r="J259" i="1"/>
  <c r="J287" i="1"/>
  <c r="J155" i="1"/>
  <c r="J55" i="1"/>
  <c r="J56" i="1"/>
  <c r="J283" i="1"/>
  <c r="J221" i="1"/>
  <c r="J106" i="1"/>
  <c r="J299" i="1"/>
  <c r="J214" i="1"/>
  <c r="J230" i="1"/>
  <c r="J222" i="1"/>
  <c r="J251" i="1"/>
  <c r="J11" i="1"/>
  <c r="J285" i="1"/>
  <c r="J326" i="1"/>
  <c r="J325" i="1"/>
  <c r="J219" i="1"/>
  <c r="J30" i="1"/>
  <c r="J107" i="1"/>
  <c r="J21" i="1"/>
  <c r="J265" i="1"/>
  <c r="J163" i="1"/>
  <c r="J88" i="1"/>
  <c r="J108" i="1"/>
  <c r="J85" i="1"/>
  <c r="J271" i="1"/>
  <c r="J312" i="1"/>
  <c r="J79" i="1"/>
  <c r="J76" i="1"/>
  <c r="J238" i="1"/>
  <c r="J266" i="1"/>
  <c r="J71" i="1"/>
  <c r="J99" i="1"/>
  <c r="J57" i="1"/>
  <c r="J228" i="1"/>
  <c r="J9" i="1"/>
  <c r="J36" i="1"/>
  <c r="J321" i="1"/>
  <c r="J173" i="1"/>
  <c r="J318" i="1"/>
  <c r="J35" i="1"/>
  <c r="J235" i="1"/>
  <c r="J178" i="1"/>
  <c r="J110" i="1"/>
  <c r="J215" i="1"/>
  <c r="J134" i="1"/>
  <c r="J275" i="1"/>
  <c r="J32" i="1"/>
  <c r="J111" i="1"/>
  <c r="J270" i="1"/>
  <c r="J185" i="1"/>
  <c r="J17" i="1"/>
  <c r="J159" i="1"/>
  <c r="J258" i="1"/>
  <c r="J43" i="1"/>
  <c r="J213" i="1"/>
  <c r="J148" i="1"/>
  <c r="J19" i="1"/>
  <c r="J172" i="1"/>
  <c r="J264" i="1"/>
  <c r="J4" i="1"/>
  <c r="J100" i="1"/>
  <c r="J193" i="1"/>
  <c r="J44" i="1"/>
  <c r="J278" i="1"/>
  <c r="J29" i="1"/>
  <c r="J125" i="1"/>
  <c r="J267" i="1"/>
  <c r="J5" i="1"/>
  <c r="J120" i="1"/>
  <c r="J54" i="1"/>
  <c r="J96" i="1"/>
  <c r="J122" i="1"/>
  <c r="J126" i="1"/>
  <c r="J209" i="1"/>
  <c r="J245" i="1"/>
  <c r="J160" i="1"/>
  <c r="J135" i="1"/>
  <c r="J118" i="1"/>
  <c r="J48" i="1"/>
  <c r="H73" i="1"/>
  <c r="H291" i="1"/>
  <c r="H208" i="1"/>
  <c r="H207" i="1"/>
  <c r="H74" i="1"/>
  <c r="H197" i="1"/>
  <c r="H327" i="1"/>
  <c r="H2" i="1"/>
  <c r="H133" i="1"/>
  <c r="H113" i="1"/>
  <c r="H75" i="1"/>
  <c r="H140" i="1"/>
  <c r="H319" i="1"/>
  <c r="H72" i="1"/>
  <c r="H66" i="1"/>
  <c r="H129" i="1"/>
  <c r="H146" i="1"/>
  <c r="H158" i="1"/>
  <c r="H297" i="1"/>
  <c r="H58" i="1"/>
  <c r="H31" i="1"/>
  <c r="H59" i="1"/>
  <c r="H301" i="1"/>
  <c r="H322" i="1"/>
  <c r="H177" i="1"/>
  <c r="H171" i="1"/>
  <c r="H290" i="1"/>
  <c r="H81" i="1"/>
  <c r="H288" i="1"/>
  <c r="H145" i="1"/>
  <c r="H217" i="1"/>
  <c r="H255" i="1"/>
  <c r="H169" i="1"/>
  <c r="H220" i="1"/>
  <c r="H229" i="1"/>
  <c r="H52" i="1"/>
  <c r="H314" i="1"/>
  <c r="H20" i="1"/>
  <c r="H154" i="1"/>
  <c r="H50" i="1"/>
  <c r="H196" i="1"/>
  <c r="H260" i="1"/>
  <c r="H315" i="1"/>
  <c r="H187" i="1"/>
  <c r="H248" i="1"/>
  <c r="H10" i="1"/>
  <c r="H194" i="1"/>
  <c r="H240" i="1"/>
  <c r="H93" i="1"/>
  <c r="H281" i="1"/>
  <c r="H212" i="1"/>
  <c r="H218" i="1"/>
  <c r="H26" i="1"/>
  <c r="H119" i="1"/>
  <c r="H161" i="1"/>
  <c r="H157" i="1"/>
  <c r="H128" i="1"/>
  <c r="H62" i="1"/>
  <c r="H103" i="1"/>
  <c r="H323" i="1"/>
  <c r="H77" i="1"/>
  <c r="H92" i="1"/>
  <c r="H180" i="1"/>
  <c r="H68" i="1"/>
  <c r="H97" i="1"/>
  <c r="H143" i="1"/>
  <c r="H12" i="1"/>
  <c r="H316" i="1"/>
  <c r="H243" i="1"/>
  <c r="H303" i="1"/>
  <c r="H242" i="1"/>
  <c r="H239" i="1"/>
  <c r="H116" i="1"/>
  <c r="H256" i="1"/>
  <c r="H16" i="1"/>
  <c r="H273" i="1"/>
  <c r="H153" i="1"/>
  <c r="H105" i="1"/>
  <c r="H206" i="1"/>
  <c r="H292" i="1"/>
  <c r="H3" i="1"/>
  <c r="H138" i="1"/>
  <c r="H28" i="1"/>
  <c r="H149" i="1"/>
  <c r="H246" i="1"/>
  <c r="H296" i="1"/>
  <c r="H304" i="1"/>
  <c r="H168" i="1"/>
  <c r="H175" i="1"/>
  <c r="H51" i="1"/>
  <c r="H162" i="1"/>
  <c r="H305" i="1"/>
  <c r="H121" i="1"/>
  <c r="H300" i="1"/>
  <c r="H176" i="1"/>
  <c r="H306" i="1"/>
  <c r="H24" i="1"/>
  <c r="H25" i="1"/>
  <c r="H69" i="1"/>
  <c r="H284" i="1"/>
  <c r="H232" i="1"/>
  <c r="H84" i="1"/>
  <c r="H201" i="1"/>
  <c r="H41" i="1"/>
  <c r="H70" i="1"/>
  <c r="H13" i="1"/>
  <c r="H131" i="1"/>
  <c r="H200" i="1"/>
  <c r="H63" i="1"/>
  <c r="H40" i="1"/>
  <c r="H247" i="1"/>
  <c r="H150" i="1"/>
  <c r="H7" i="1"/>
  <c r="H236" i="1"/>
  <c r="H86" i="1"/>
  <c r="H190" i="1"/>
  <c r="H311" i="1"/>
  <c r="H65" i="1"/>
  <c r="H45" i="1"/>
  <c r="H61" i="1"/>
  <c r="H91" i="1"/>
  <c r="H151" i="1"/>
  <c r="H49" i="1"/>
  <c r="H189" i="1"/>
  <c r="H233" i="1"/>
  <c r="H320" i="1"/>
  <c r="H38" i="1"/>
  <c r="H237" i="1"/>
  <c r="H95" i="1"/>
  <c r="H18" i="1"/>
  <c r="H186" i="1"/>
  <c r="H253" i="1"/>
  <c r="H302" i="1"/>
  <c r="H136" i="1"/>
  <c r="H137" i="1"/>
  <c r="H244" i="1"/>
  <c r="H179" i="1"/>
  <c r="H310" i="1"/>
  <c r="H87" i="1"/>
  <c r="H124" i="1"/>
  <c r="H286" i="1"/>
  <c r="H269" i="1"/>
  <c r="H250" i="1"/>
  <c r="H114" i="1"/>
  <c r="H64" i="1"/>
  <c r="H90" i="1"/>
  <c r="H307" i="1"/>
  <c r="H6" i="1"/>
  <c r="H23" i="1"/>
  <c r="H231" i="1"/>
  <c r="H14" i="1"/>
  <c r="H182" i="1"/>
  <c r="H142" i="1"/>
  <c r="H279" i="1"/>
  <c r="H112" i="1"/>
  <c r="H308" i="1"/>
  <c r="H53" i="1"/>
  <c r="H309" i="1"/>
  <c r="H204" i="1"/>
  <c r="H141" i="1"/>
  <c r="H152" i="1"/>
  <c r="H223" i="1"/>
  <c r="H216" i="1"/>
  <c r="H282" i="1"/>
  <c r="H170" i="1"/>
  <c r="H205" i="1"/>
  <c r="H60" i="1"/>
  <c r="H94" i="1"/>
  <c r="H181" i="1"/>
  <c r="H166" i="1"/>
  <c r="H225" i="1"/>
  <c r="H130" i="1"/>
  <c r="H324" i="1"/>
  <c r="H272" i="1"/>
  <c r="H276" i="1"/>
  <c r="H298" i="1"/>
  <c r="H274" i="1"/>
  <c r="H33" i="1"/>
  <c r="H210" i="1"/>
  <c r="H295" i="1"/>
  <c r="H252" i="1"/>
  <c r="H109" i="1"/>
  <c r="H188" i="1"/>
  <c r="H262" i="1"/>
  <c r="H34" i="1"/>
  <c r="H317" i="1"/>
  <c r="H83" i="1"/>
  <c r="H289" i="1"/>
  <c r="H156" i="1"/>
  <c r="H98" i="1"/>
  <c r="H294" i="1"/>
  <c r="H263" i="1"/>
  <c r="H192" i="1"/>
  <c r="H42" i="1"/>
  <c r="H46" i="1"/>
  <c r="H167" i="1"/>
  <c r="H195" i="1"/>
  <c r="H115" i="1"/>
  <c r="H82" i="1"/>
  <c r="H37" i="1"/>
  <c r="H144" i="1"/>
  <c r="H117" i="1"/>
  <c r="H226" i="1"/>
  <c r="H139" i="1"/>
  <c r="H268" i="1"/>
  <c r="H78" i="1"/>
  <c r="H147" i="1"/>
  <c r="H165" i="1"/>
  <c r="H101" i="1"/>
  <c r="H328" i="1"/>
  <c r="H104" i="1"/>
  <c r="H123" i="1"/>
  <c r="H198" i="1"/>
  <c r="H184" i="1"/>
  <c r="H313" i="1"/>
  <c r="H202" i="1"/>
  <c r="H164" i="1"/>
  <c r="H199" i="1"/>
  <c r="H102" i="1"/>
  <c r="H80" i="1"/>
  <c r="H183" i="1"/>
  <c r="H39" i="1"/>
  <c r="H224" i="1"/>
  <c r="H234" i="1"/>
  <c r="H89" i="1"/>
  <c r="H203" i="1"/>
  <c r="H277" i="1"/>
  <c r="H241" i="1"/>
  <c r="H227" i="1"/>
  <c r="H293" i="1"/>
  <c r="H27" i="1"/>
  <c r="H22" i="1"/>
  <c r="H280" i="1"/>
  <c r="H257" i="1"/>
  <c r="H67" i="1"/>
  <c r="H8" i="1"/>
  <c r="H249" i="1"/>
  <c r="H254" i="1"/>
  <c r="H132" i="1"/>
  <c r="H47" i="1"/>
  <c r="H15" i="1"/>
  <c r="H127" i="1"/>
  <c r="H211" i="1"/>
  <c r="H174" i="1"/>
  <c r="H261" i="1"/>
  <c r="H191" i="1"/>
  <c r="H259" i="1"/>
  <c r="H287" i="1"/>
  <c r="H155" i="1"/>
  <c r="H55" i="1"/>
  <c r="H56" i="1"/>
  <c r="H283" i="1"/>
  <c r="H221" i="1"/>
  <c r="H106" i="1"/>
  <c r="H299" i="1"/>
  <c r="H214" i="1"/>
  <c r="H230" i="1"/>
  <c r="H222" i="1"/>
  <c r="H251" i="1"/>
  <c r="H11" i="1"/>
  <c r="H285" i="1"/>
  <c r="H326" i="1"/>
  <c r="H325" i="1"/>
  <c r="H219" i="1"/>
  <c r="H30" i="1"/>
  <c r="H107" i="1"/>
  <c r="H21" i="1"/>
  <c r="H265" i="1"/>
  <c r="H163" i="1"/>
  <c r="H88" i="1"/>
  <c r="H108" i="1"/>
  <c r="H85" i="1"/>
  <c r="H271" i="1"/>
  <c r="H312" i="1"/>
  <c r="H79" i="1"/>
  <c r="H76" i="1"/>
  <c r="H238" i="1"/>
  <c r="H266" i="1"/>
  <c r="H71" i="1"/>
  <c r="H99" i="1"/>
  <c r="H57" i="1"/>
  <c r="H228" i="1"/>
  <c r="H9" i="1"/>
  <c r="H36" i="1"/>
  <c r="H321" i="1"/>
  <c r="H173" i="1"/>
  <c r="H318" i="1"/>
  <c r="H35" i="1"/>
  <c r="H235" i="1"/>
  <c r="H178" i="1"/>
  <c r="H110" i="1"/>
  <c r="H215" i="1"/>
  <c r="H134" i="1"/>
  <c r="H275" i="1"/>
  <c r="H32" i="1"/>
  <c r="H111" i="1"/>
  <c r="H270" i="1"/>
  <c r="H185" i="1"/>
  <c r="H17" i="1"/>
  <c r="H159" i="1"/>
  <c r="H258" i="1"/>
  <c r="H43" i="1"/>
  <c r="H213" i="1"/>
  <c r="H148" i="1"/>
  <c r="H19" i="1"/>
  <c r="H172" i="1"/>
  <c r="H264" i="1"/>
  <c r="H4" i="1"/>
  <c r="H100" i="1"/>
  <c r="H193" i="1"/>
  <c r="H44" i="1"/>
  <c r="H278" i="1"/>
  <c r="H29" i="1"/>
  <c r="H125" i="1"/>
  <c r="H267" i="1"/>
  <c r="H5" i="1"/>
  <c r="H120" i="1"/>
  <c r="H54" i="1"/>
  <c r="H96" i="1"/>
  <c r="H122" i="1"/>
  <c r="H126" i="1"/>
  <c r="H209" i="1"/>
  <c r="H245" i="1"/>
  <c r="H160" i="1"/>
  <c r="H135" i="1"/>
  <c r="H118" i="1"/>
  <c r="H48" i="1"/>
  <c r="J42" i="2" l="1"/>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O21" i="2"/>
  <c r="F73" i="1"/>
  <c r="F291" i="1"/>
  <c r="F208" i="1"/>
  <c r="F207" i="1"/>
  <c r="F74" i="1"/>
  <c r="F197" i="1"/>
  <c r="F327" i="1"/>
  <c r="F2" i="1"/>
  <c r="F133" i="1"/>
  <c r="F113" i="1"/>
  <c r="F75" i="1"/>
  <c r="F140" i="1"/>
  <c r="F319" i="1"/>
  <c r="F72" i="1"/>
  <c r="F66" i="1"/>
  <c r="F129" i="1"/>
  <c r="F146" i="1"/>
  <c r="F158" i="1"/>
  <c r="F297" i="1"/>
  <c r="F58" i="1"/>
  <c r="F31" i="1"/>
  <c r="F59" i="1"/>
  <c r="F301" i="1"/>
  <c r="F322" i="1"/>
  <c r="F177" i="1"/>
  <c r="F171" i="1"/>
  <c r="F290" i="1"/>
  <c r="F81" i="1"/>
  <c r="F288" i="1"/>
  <c r="F145" i="1"/>
  <c r="F217" i="1"/>
  <c r="F255" i="1"/>
  <c r="F169" i="1"/>
  <c r="F220" i="1"/>
  <c r="F229" i="1"/>
  <c r="F52" i="1"/>
  <c r="F314" i="1"/>
  <c r="F20" i="1"/>
  <c r="F154" i="1"/>
  <c r="F50" i="1"/>
  <c r="F196" i="1"/>
  <c r="F260" i="1"/>
  <c r="F315" i="1"/>
  <c r="F187" i="1"/>
  <c r="F248" i="1"/>
  <c r="F10" i="1"/>
  <c r="F194" i="1"/>
  <c r="F240" i="1"/>
  <c r="F93" i="1"/>
  <c r="F281" i="1"/>
  <c r="F212" i="1"/>
  <c r="F218" i="1"/>
  <c r="F26" i="1"/>
  <c r="F119" i="1"/>
  <c r="F161" i="1"/>
  <c r="F157" i="1"/>
  <c r="F128" i="1"/>
  <c r="F62" i="1"/>
  <c r="F103" i="1"/>
  <c r="F323" i="1"/>
  <c r="F77" i="1"/>
  <c r="F92" i="1"/>
  <c r="F180" i="1"/>
  <c r="F68" i="1"/>
  <c r="F97" i="1"/>
  <c r="F143" i="1"/>
  <c r="F12" i="1"/>
  <c r="F316" i="1"/>
  <c r="F243" i="1"/>
  <c r="F303" i="1"/>
  <c r="F242" i="1"/>
  <c r="F239" i="1"/>
  <c r="F116" i="1"/>
  <c r="F256" i="1"/>
  <c r="F16" i="1"/>
  <c r="F273" i="1"/>
  <c r="F153" i="1"/>
  <c r="F105" i="1"/>
  <c r="F206" i="1"/>
  <c r="F292" i="1"/>
  <c r="F3" i="1"/>
  <c r="F138" i="1"/>
  <c r="F28" i="1"/>
  <c r="F149" i="1"/>
  <c r="F246" i="1"/>
  <c r="F296" i="1"/>
  <c r="F304" i="1"/>
  <c r="F168" i="1"/>
  <c r="F175" i="1"/>
  <c r="F51" i="1"/>
  <c r="F162" i="1"/>
  <c r="F305" i="1"/>
  <c r="F121" i="1"/>
  <c r="F300" i="1"/>
  <c r="F176" i="1"/>
  <c r="F306" i="1"/>
  <c r="F24" i="1"/>
  <c r="F25" i="1"/>
  <c r="F69" i="1"/>
  <c r="F284" i="1"/>
  <c r="F232" i="1"/>
  <c r="F84" i="1"/>
  <c r="F201" i="1"/>
  <c r="F41" i="1"/>
  <c r="F70" i="1"/>
  <c r="F13" i="1"/>
  <c r="F131" i="1"/>
  <c r="F200" i="1"/>
  <c r="F63" i="1"/>
  <c r="F40" i="1"/>
  <c r="F247" i="1"/>
  <c r="F150" i="1"/>
  <c r="F7" i="1"/>
  <c r="F236" i="1"/>
  <c r="F86" i="1"/>
  <c r="F190" i="1"/>
  <c r="F311" i="1"/>
  <c r="F65" i="1"/>
  <c r="F45" i="1"/>
  <c r="F61" i="1"/>
  <c r="F91" i="1"/>
  <c r="F151" i="1"/>
  <c r="F49" i="1"/>
  <c r="F189" i="1"/>
  <c r="F233" i="1"/>
  <c r="F320" i="1"/>
  <c r="F38" i="1"/>
  <c r="F237" i="1"/>
  <c r="F95" i="1"/>
  <c r="F18" i="1"/>
  <c r="F186" i="1"/>
  <c r="F253" i="1"/>
  <c r="F302" i="1"/>
  <c r="F136" i="1"/>
  <c r="F137" i="1"/>
  <c r="F244" i="1"/>
  <c r="F179" i="1"/>
  <c r="F310" i="1"/>
  <c r="F87" i="1"/>
  <c r="F124" i="1"/>
  <c r="F286" i="1"/>
  <c r="F269" i="1"/>
  <c r="F250" i="1"/>
  <c r="F114" i="1"/>
  <c r="F64" i="1"/>
  <c r="F90" i="1"/>
  <c r="F307" i="1"/>
  <c r="F6" i="1"/>
  <c r="F23" i="1"/>
  <c r="F231" i="1"/>
  <c r="F14" i="1"/>
  <c r="F182" i="1"/>
  <c r="F142" i="1"/>
  <c r="F279" i="1"/>
  <c r="F112" i="1"/>
  <c r="F308" i="1"/>
  <c r="F53" i="1"/>
  <c r="F309" i="1"/>
  <c r="F204" i="1"/>
  <c r="F141" i="1"/>
  <c r="F152" i="1"/>
  <c r="F223" i="1"/>
  <c r="F216" i="1"/>
  <c r="F282" i="1"/>
  <c r="F170" i="1"/>
  <c r="F205" i="1"/>
  <c r="F60" i="1"/>
  <c r="F94" i="1"/>
  <c r="F181" i="1"/>
  <c r="F166" i="1"/>
  <c r="F225" i="1"/>
  <c r="F130" i="1"/>
  <c r="F324" i="1"/>
  <c r="F272" i="1"/>
  <c r="F276" i="1"/>
  <c r="F298" i="1"/>
  <c r="F274" i="1"/>
  <c r="F33" i="1"/>
  <c r="F210" i="1"/>
  <c r="F295" i="1"/>
  <c r="F252" i="1"/>
  <c r="F109" i="1"/>
  <c r="F188" i="1"/>
  <c r="F262" i="1"/>
  <c r="F34" i="1"/>
  <c r="F317" i="1"/>
  <c r="F83" i="1"/>
  <c r="F289" i="1"/>
  <c r="F156" i="1"/>
  <c r="F98" i="1"/>
  <c r="F294" i="1"/>
  <c r="F263" i="1"/>
  <c r="F192" i="1"/>
  <c r="F42" i="1"/>
  <c r="F46" i="1"/>
  <c r="F167" i="1"/>
  <c r="F195" i="1"/>
  <c r="F115" i="1"/>
  <c r="F82" i="1"/>
  <c r="F37" i="1"/>
  <c r="F144" i="1"/>
  <c r="F117" i="1"/>
  <c r="F226" i="1"/>
  <c r="F139" i="1"/>
  <c r="F268" i="1"/>
  <c r="F78" i="1"/>
  <c r="F147" i="1"/>
  <c r="F165" i="1"/>
  <c r="F101" i="1"/>
  <c r="F328" i="1"/>
  <c r="F104" i="1"/>
  <c r="F123" i="1"/>
  <c r="F198" i="1"/>
  <c r="F184" i="1"/>
  <c r="F313" i="1"/>
  <c r="F202" i="1"/>
  <c r="F164" i="1"/>
  <c r="F199" i="1"/>
  <c r="F102" i="1"/>
  <c r="F80" i="1"/>
  <c r="F183" i="1"/>
  <c r="F39" i="1"/>
  <c r="F224" i="1"/>
  <c r="F234" i="1"/>
  <c r="F89" i="1"/>
  <c r="F203" i="1"/>
  <c r="F277" i="1"/>
  <c r="F241" i="1"/>
  <c r="F227" i="1"/>
  <c r="F293" i="1"/>
  <c r="F27" i="1"/>
  <c r="F22" i="1"/>
  <c r="F280" i="1"/>
  <c r="F257" i="1"/>
  <c r="F67" i="1"/>
  <c r="F8" i="1"/>
  <c r="F249" i="1"/>
  <c r="F254" i="1"/>
  <c r="F132" i="1"/>
  <c r="F47" i="1"/>
  <c r="F15" i="1"/>
  <c r="F127" i="1"/>
  <c r="F211" i="1"/>
  <c r="F174" i="1"/>
  <c r="F261" i="1"/>
  <c r="F191" i="1"/>
  <c r="F259" i="1"/>
  <c r="F287" i="1"/>
  <c r="F155" i="1"/>
  <c r="F55" i="1"/>
  <c r="F56" i="1"/>
  <c r="F283" i="1"/>
  <c r="F221" i="1"/>
  <c r="F106" i="1"/>
  <c r="F299" i="1"/>
  <c r="F214" i="1"/>
  <c r="F230" i="1"/>
  <c r="F222" i="1"/>
  <c r="F251" i="1"/>
  <c r="F11" i="1"/>
  <c r="F285" i="1"/>
  <c r="F326" i="1"/>
  <c r="F325" i="1"/>
  <c r="F219" i="1"/>
  <c r="F30" i="1"/>
  <c r="F107" i="1"/>
  <c r="F21" i="1"/>
  <c r="F265" i="1"/>
  <c r="F163" i="1"/>
  <c r="F88" i="1"/>
  <c r="F108" i="1"/>
  <c r="F85" i="1"/>
  <c r="F271" i="1"/>
  <c r="F312" i="1"/>
  <c r="F79" i="1"/>
  <c r="F76" i="1"/>
  <c r="F238" i="1"/>
  <c r="F266" i="1"/>
  <c r="F71" i="1"/>
  <c r="F99" i="1"/>
  <c r="F57" i="1"/>
  <c r="F228" i="1"/>
  <c r="F9" i="1"/>
  <c r="F36" i="1"/>
  <c r="F321" i="1"/>
  <c r="F173" i="1"/>
  <c r="F318" i="1"/>
  <c r="F35" i="1"/>
  <c r="F235" i="1"/>
  <c r="F178" i="1"/>
  <c r="F110" i="1"/>
  <c r="F215" i="1"/>
  <c r="F134" i="1"/>
  <c r="F275" i="1"/>
  <c r="F32" i="1"/>
  <c r="F111" i="1"/>
  <c r="F270" i="1"/>
  <c r="F185" i="1"/>
  <c r="F17" i="1"/>
  <c r="F159" i="1"/>
  <c r="F258" i="1"/>
  <c r="F43" i="1"/>
  <c r="F213" i="1"/>
  <c r="F148" i="1"/>
  <c r="F19" i="1"/>
  <c r="F172" i="1"/>
  <c r="F264" i="1"/>
  <c r="F4" i="1"/>
  <c r="F100" i="1"/>
  <c r="F193" i="1"/>
  <c r="F44" i="1"/>
  <c r="F278" i="1"/>
  <c r="F29" i="1"/>
  <c r="F125" i="1"/>
  <c r="F267" i="1"/>
  <c r="F5" i="1"/>
  <c r="F120" i="1"/>
  <c r="F54" i="1"/>
  <c r="F96" i="1"/>
  <c r="F122" i="1"/>
  <c r="F126" i="1"/>
  <c r="F209" i="1"/>
  <c r="F245" i="1"/>
  <c r="F160" i="1"/>
  <c r="F135" i="1"/>
  <c r="F118" i="1"/>
  <c r="F48" i="1"/>
  <c r="A1" i="2" l="1"/>
  <c r="B1" i="2" s="1"/>
  <c r="F37" i="2" s="1"/>
  <c r="K27" i="2" l="1"/>
  <c r="F23" i="2"/>
  <c r="K12" i="2"/>
  <c r="F25" i="2"/>
  <c r="F13" i="2"/>
  <c r="F49" i="2"/>
  <c r="K6" i="2"/>
  <c r="F6" i="2"/>
  <c r="F3" i="2"/>
  <c r="F53" i="2"/>
  <c r="K8" i="2"/>
  <c r="F12" i="2"/>
  <c r="K7" i="2"/>
  <c r="F7" i="2"/>
  <c r="K23" i="2"/>
  <c r="K5" i="2"/>
  <c r="K13" i="2"/>
  <c r="F42" i="2"/>
  <c r="F48" i="2"/>
  <c r="F29" i="2"/>
  <c r="K28" i="2"/>
  <c r="K19" i="2"/>
  <c r="F10" i="2"/>
  <c r="K26" i="2"/>
  <c r="F54" i="2"/>
  <c r="K3" i="2"/>
  <c r="F15" i="2"/>
  <c r="F51" i="2"/>
  <c r="F20" i="2"/>
  <c r="K18" i="2"/>
  <c r="F34" i="2"/>
  <c r="K37" i="2"/>
  <c r="F41" i="2"/>
  <c r="F31" i="2"/>
  <c r="K11" i="2"/>
  <c r="F16" i="2"/>
  <c r="F52" i="2"/>
  <c r="K25" i="2"/>
  <c r="F33" i="2"/>
  <c r="F44" i="2"/>
  <c r="F36" i="2"/>
  <c r="K42" i="2"/>
  <c r="F22" i="2"/>
  <c r="K20" i="2"/>
  <c r="F30" i="2"/>
  <c r="K33" i="2"/>
  <c r="F47" i="2"/>
  <c r="K30" i="2"/>
  <c r="K10" i="2"/>
  <c r="F27" i="2"/>
  <c r="F45" i="2"/>
  <c r="F18" i="2"/>
  <c r="F38" i="2"/>
  <c r="F40" i="2"/>
  <c r="K4" i="2"/>
  <c r="K40" i="2"/>
  <c r="F43" i="2"/>
  <c r="F17" i="2"/>
  <c r="F32" i="2"/>
  <c r="K35" i="2"/>
  <c r="F39" i="2"/>
  <c r="K38" i="2"/>
  <c r="F11" i="2"/>
  <c r="F19" i="2"/>
  <c r="F24" i="2"/>
  <c r="K22" i="2"/>
  <c r="F26" i="2"/>
  <c r="K29" i="2"/>
  <c r="K9" i="2"/>
  <c r="K16" i="2"/>
  <c r="B3" i="2"/>
  <c r="B15" i="2" s="1"/>
  <c r="F5" i="2"/>
  <c r="K21" i="2"/>
  <c r="F8" i="2"/>
  <c r="F4" i="2"/>
  <c r="K41" i="2"/>
  <c r="F46" i="2"/>
  <c r="F50" i="2"/>
  <c r="K15" i="2"/>
  <c r="K39" i="2"/>
  <c r="N2" i="2"/>
  <c r="K36" i="2"/>
  <c r="K32" i="2"/>
  <c r="F28" i="2"/>
  <c r="K31" i="2"/>
  <c r="F35" i="2"/>
  <c r="K34" i="2"/>
  <c r="K17" i="2"/>
  <c r="F21" i="2"/>
  <c r="F9" i="2"/>
  <c r="K24" i="2"/>
  <c r="K14" i="2"/>
  <c r="F14" i="2"/>
  <c r="B12" i="2" l="1"/>
  <c r="B9" i="2"/>
  <c r="B17" i="2"/>
  <c r="B7" i="2"/>
  <c r="B8" i="2"/>
  <c r="B14" i="2"/>
  <c r="B16" i="2"/>
  <c r="B13" i="2"/>
  <c r="B10" i="2"/>
  <c r="O3" i="2"/>
  <c r="B11" i="2"/>
  <c r="B6" i="2" l="1"/>
  <c r="B4" i="2" s="1"/>
</calcChain>
</file>

<file path=xl/sharedStrings.xml><?xml version="1.0" encoding="utf-8"?>
<sst xmlns="http://schemas.openxmlformats.org/spreadsheetml/2006/main" count="6492" uniqueCount="799">
  <si>
    <t>Participant</t>
  </si>
  <si>
    <t>E-Mail</t>
  </si>
  <si>
    <t>Who collects?</t>
  </si>
  <si>
    <t>Paid?</t>
  </si>
  <si>
    <t>$</t>
  </si>
  <si>
    <t>Group A.1</t>
  </si>
  <si>
    <t>Group A.1 $</t>
  </si>
  <si>
    <t>Group A.2</t>
  </si>
  <si>
    <t>Group A.2 $</t>
  </si>
  <si>
    <t>Group B.1</t>
  </si>
  <si>
    <t>Group B.1 $</t>
  </si>
  <si>
    <t>Group B.2</t>
  </si>
  <si>
    <t>Group B.2 $</t>
  </si>
  <si>
    <t>Group C.1</t>
  </si>
  <si>
    <t>Group C.1 $</t>
  </si>
  <si>
    <t>Group C.2</t>
  </si>
  <si>
    <t>Group C.2 $</t>
  </si>
  <si>
    <t>Group C.3</t>
  </si>
  <si>
    <t>Group C.3 $</t>
  </si>
  <si>
    <t>Group D.1</t>
  </si>
  <si>
    <t>Group D.1 $</t>
  </si>
  <si>
    <t>Group D.2</t>
  </si>
  <si>
    <t>Group D.2 $</t>
  </si>
  <si>
    <t>Group D.3</t>
  </si>
  <si>
    <t>Group D.3 $</t>
  </si>
  <si>
    <t>Group E.1</t>
  </si>
  <si>
    <t>Group E.1 $</t>
  </si>
  <si>
    <t>Group E.2</t>
  </si>
  <si>
    <t>Group E.2 $</t>
  </si>
  <si>
    <t>Group F.1</t>
  </si>
  <si>
    <t>Group F.1 $</t>
  </si>
  <si>
    <t>Group F.2</t>
  </si>
  <si>
    <t>Aaron Arnett</t>
  </si>
  <si>
    <t>aarnett@yukonpartners.com</t>
  </si>
  <si>
    <t>Scott, Adam</t>
  </si>
  <si>
    <t>Spieth, Jordan</t>
  </si>
  <si>
    <t>Reed, Patrick</t>
  </si>
  <si>
    <t>Garcia, Sergio</t>
  </si>
  <si>
    <t>Leishman, Marc</t>
  </si>
  <si>
    <t>Matsuyama, Hideki</t>
  </si>
  <si>
    <t>Willett, Danny</t>
  </si>
  <si>
    <t>An, Byeong-Hun</t>
  </si>
  <si>
    <t>Sullivan, Andy</t>
  </si>
  <si>
    <t>Thomas, Justin</t>
  </si>
  <si>
    <t>Cabrera, Angel</t>
  </si>
  <si>
    <t>Singh, Vijay</t>
  </si>
  <si>
    <t>DeChambeau, Bryson</t>
  </si>
  <si>
    <t>Schmitz, Sammy</t>
  </si>
  <si>
    <t>Aaron Kahler</t>
  </si>
  <si>
    <t>aaronkahler@gmail.com</t>
  </si>
  <si>
    <t>Fowler, Rickie</t>
  </si>
  <si>
    <t>Day, Jason</t>
  </si>
  <si>
    <t>Schwartzel, Charl</t>
  </si>
  <si>
    <t>Streelman, Kevin</t>
  </si>
  <si>
    <t>Aphibarnrat, Kiradech</t>
  </si>
  <si>
    <t>Langer, Bernhard</t>
  </si>
  <si>
    <t>Aaron Rustad</t>
  </si>
  <si>
    <t>arustad20@hotmail.com</t>
  </si>
  <si>
    <t>Watson, Bubba</t>
  </si>
  <si>
    <t>Moore, Ryan</t>
  </si>
  <si>
    <t>Kaufman, Smylie</t>
  </si>
  <si>
    <t>Berger, Daniel</t>
  </si>
  <si>
    <t>Immelman, Trevor</t>
  </si>
  <si>
    <t>Langasque, Romain</t>
  </si>
  <si>
    <t>Abraham Cesin 1</t>
  </si>
  <si>
    <t>abrahancesin@gmail.com</t>
  </si>
  <si>
    <t>Abraham Cesin</t>
  </si>
  <si>
    <t>Oosthuizen, Louis</t>
  </si>
  <si>
    <t>Koepka, Brooks</t>
  </si>
  <si>
    <t>Grillo, Emiliano</t>
  </si>
  <si>
    <t>Cabrera-Bello, Rafael</t>
  </si>
  <si>
    <t>Bard, Derek</t>
  </si>
  <si>
    <t>Chaplet, Paul</t>
  </si>
  <si>
    <t>Abraham Cesin 2</t>
  </si>
  <si>
    <t>Lahiri, Anirban</t>
  </si>
  <si>
    <t>Adam Arola</t>
  </si>
  <si>
    <t>arol0012@umn.edu</t>
  </si>
  <si>
    <t>Johnson, Dustin</t>
  </si>
  <si>
    <t>English, Harris</t>
  </si>
  <si>
    <t>Gomez, Fabian</t>
  </si>
  <si>
    <t>Kisner, Kevin</t>
  </si>
  <si>
    <t>Adam Pelletier</t>
  </si>
  <si>
    <t>awildrtko@aol.com</t>
  </si>
  <si>
    <t>Anthony Wilder</t>
  </si>
  <si>
    <t>Mickelson, Phil</t>
  </si>
  <si>
    <t>Kirk, Chris</t>
  </si>
  <si>
    <t>Adam Rutzik</t>
  </si>
  <si>
    <t>Chieflit@aol.com</t>
  </si>
  <si>
    <t>Adam Rutzick</t>
  </si>
  <si>
    <t>Dubuisson, Victor</t>
  </si>
  <si>
    <t>Bae, Sangmoon</t>
  </si>
  <si>
    <t>O'Meara, Mark</t>
  </si>
  <si>
    <t>Adam Weiland</t>
  </si>
  <si>
    <t>aweiland@wealthenhancement.com</t>
  </si>
  <si>
    <t>McIlroy, Rory</t>
  </si>
  <si>
    <t>Adam Wolf</t>
  </si>
  <si>
    <t>Adam.Wolf@allina.com</t>
  </si>
  <si>
    <t>Hoffman, Charley</t>
  </si>
  <si>
    <t>Amelia McDonald</t>
  </si>
  <si>
    <t>scottmcdonaldpga@gmail.com</t>
  </si>
  <si>
    <t>Scott McDonald</t>
  </si>
  <si>
    <t>Stenson, Henrik</t>
  </si>
  <si>
    <t>Jin, Cheng</t>
  </si>
  <si>
    <t>Andrew Dale</t>
  </si>
  <si>
    <t>andrew.dale17@gmail.com</t>
  </si>
  <si>
    <t>Andrew Junker</t>
  </si>
  <si>
    <t>Andrew.junker@sebrands.com</t>
  </si>
  <si>
    <t>Rob Runyon</t>
  </si>
  <si>
    <t>Kuchar, Matt</t>
  </si>
  <si>
    <t>Rose, Justin</t>
  </si>
  <si>
    <t>Dufner, Jason</t>
  </si>
  <si>
    <t>Kjeldsen, Søren</t>
  </si>
  <si>
    <t>Weir, Mike</t>
  </si>
  <si>
    <t>Woosnam, Ian</t>
  </si>
  <si>
    <t>Andrew Schmidt</t>
  </si>
  <si>
    <t>aschmidt@mcmillanelectric.com</t>
  </si>
  <si>
    <t>Andy Garvis</t>
  </si>
  <si>
    <t>andrew@uptownlawyer.com</t>
  </si>
  <si>
    <t>Bob Schoenecker</t>
  </si>
  <si>
    <t>Andy Larsen</t>
  </si>
  <si>
    <t>alarsen.prairie@hotmail.com</t>
  </si>
  <si>
    <t>Els, Ernie</t>
  </si>
  <si>
    <t>Horschel, Billy</t>
  </si>
  <si>
    <t>Knox, Russell</t>
  </si>
  <si>
    <t>Merritt, Troy</t>
  </si>
  <si>
    <t>Andy Podmolik 1</t>
  </si>
  <si>
    <t>apodmolik@gmail.com</t>
  </si>
  <si>
    <t>Andy Podmolik</t>
  </si>
  <si>
    <t>Andy Podmolik 2</t>
  </si>
  <si>
    <t>Kaymer, Martin</t>
  </si>
  <si>
    <t>Streb, Robert</t>
  </si>
  <si>
    <t>Andy Podmolik 3</t>
  </si>
  <si>
    <t>Casey, Paul</t>
  </si>
  <si>
    <t>Fitzpatrick, Matthew</t>
  </si>
  <si>
    <t>Love, Davis</t>
  </si>
  <si>
    <t>Anthony Wilder 1</t>
  </si>
  <si>
    <t>Anthony Wilder 2</t>
  </si>
  <si>
    <t>Bradley, Keegan</t>
  </si>
  <si>
    <t>Anthony Williams 1</t>
  </si>
  <si>
    <t>creativeone87@gmail.com</t>
  </si>
  <si>
    <t>Anthony Williams</t>
  </si>
  <si>
    <t>Anthony Williams 2</t>
  </si>
  <si>
    <t>Anthony Williams 3</t>
  </si>
  <si>
    <t>Anthony Williams 4</t>
  </si>
  <si>
    <t>Anthony Williams 5</t>
  </si>
  <si>
    <t>Smith, Cameron</t>
  </si>
  <si>
    <t>Anthony Williams 6</t>
  </si>
  <si>
    <t>Haas, Bill</t>
  </si>
  <si>
    <t>Anthony Williams 7</t>
  </si>
  <si>
    <t>Anthony Williams 8</t>
  </si>
  <si>
    <t>Barney Paulzine 1</t>
  </si>
  <si>
    <t>JPAULZINE@comcast.net</t>
  </si>
  <si>
    <t>Charlie Paulzine</t>
  </si>
  <si>
    <t>Snedeker, Brandt</t>
  </si>
  <si>
    <t>Barney Paulzine 2</t>
  </si>
  <si>
    <t>Bart Semanko</t>
  </si>
  <si>
    <t>bart@2ndswing.com</t>
  </si>
  <si>
    <t>Wood, Chris</t>
  </si>
  <si>
    <t>Beatrice McDonald</t>
  </si>
  <si>
    <t>Lowry, Shane</t>
  </si>
  <si>
    <t>Jaidee, Thongchai</t>
  </si>
  <si>
    <t>Ben Blackwood</t>
  </si>
  <si>
    <t>bblackwood@cbsofcolorado.com</t>
  </si>
  <si>
    <t>Piercy, Scott</t>
  </si>
  <si>
    <t>Ben Schaefer</t>
  </si>
  <si>
    <t>bschaefer@wealthenhancement.com</t>
  </si>
  <si>
    <t>Herman, Jim</t>
  </si>
  <si>
    <t>Clarke, Darren</t>
  </si>
  <si>
    <t>Beth Loechler</t>
  </si>
  <si>
    <t>bethln@aol.com</t>
  </si>
  <si>
    <t>Bill Perpich 1</t>
  </si>
  <si>
    <t>Perpich.Bill@principal.com</t>
  </si>
  <si>
    <t>Bill Perpich</t>
  </si>
  <si>
    <t>Holmes, J.B.</t>
  </si>
  <si>
    <t>Bill Perpich 2</t>
  </si>
  <si>
    <t>Donaldson, Jamie</t>
  </si>
  <si>
    <t>Lyle, Sandy</t>
  </si>
  <si>
    <t>Blake Onkka</t>
  </si>
  <si>
    <t>blake.c.onkka@gmail.com</t>
  </si>
  <si>
    <t>Walker, Jimmy</t>
  </si>
  <si>
    <t>Bowditch, Steven</t>
  </si>
  <si>
    <t>Bob Bice</t>
  </si>
  <si>
    <t>aub.b24@comcast.net</t>
  </si>
  <si>
    <t>Bob Mattaini</t>
  </si>
  <si>
    <t>Robertmattaini@yahoo.com</t>
  </si>
  <si>
    <t>Na, Kevin</t>
  </si>
  <si>
    <t>Bob@lawyersofminnesota.com</t>
  </si>
  <si>
    <t>Brad Adams</t>
  </si>
  <si>
    <t>BradAdams@edinarealty.com</t>
  </si>
  <si>
    <t>Jason Dario</t>
  </si>
  <si>
    <t>DARIO</t>
  </si>
  <si>
    <t>Brad Weappa</t>
  </si>
  <si>
    <t>bweappa@rubiconmortgagellc.com</t>
  </si>
  <si>
    <t>Brent Godbout</t>
  </si>
  <si>
    <t>Brentgodbout@gmail.com</t>
  </si>
  <si>
    <t>Brian Blessing</t>
  </si>
  <si>
    <t>blessproductions@yahoo.com</t>
  </si>
  <si>
    <t>Dave Valento</t>
  </si>
  <si>
    <t>VALENTO</t>
  </si>
  <si>
    <t>Johnson, Zach</t>
  </si>
  <si>
    <t>Brian Call</t>
  </si>
  <si>
    <t>briancall@rubiconmortgagellc.com</t>
  </si>
  <si>
    <t>Brian Kilburg 1</t>
  </si>
  <si>
    <t>kilbe18@aol.com</t>
  </si>
  <si>
    <t>Brian Kilburg</t>
  </si>
  <si>
    <t>Lingmerth, David</t>
  </si>
  <si>
    <t>Brian Kilburg 2</t>
  </si>
  <si>
    <t>Brian Kilburg 3</t>
  </si>
  <si>
    <t>Brian Kilburg 4</t>
  </si>
  <si>
    <t>Brian Kilburg 5</t>
  </si>
  <si>
    <t>Grace, Branden</t>
  </si>
  <si>
    <t>Brian Sefton</t>
  </si>
  <si>
    <t>brian.p.sefton@gmail.com</t>
  </si>
  <si>
    <t>Brooks Erdall</t>
  </si>
  <si>
    <t>brooks.erdall@gmail.com</t>
  </si>
  <si>
    <t>Kevin Erdall</t>
  </si>
  <si>
    <t>Lee, Danny</t>
  </si>
  <si>
    <t>Couples, Fred</t>
  </si>
  <si>
    <t>Bruce Downey</t>
  </si>
  <si>
    <t>BDowney@gateway-banking.com</t>
  </si>
  <si>
    <t>Carl D'Aquila</t>
  </si>
  <si>
    <t>carl.d.daquila@gmail.com</t>
  </si>
  <si>
    <t>HOLDPP</t>
  </si>
  <si>
    <t>Cary Arbour 1</t>
  </si>
  <si>
    <t>Cary9699@yahoo.com</t>
  </si>
  <si>
    <t>Steve Batchelder</t>
  </si>
  <si>
    <t>Cary Arbour 2</t>
  </si>
  <si>
    <t>Casey Schmidt</t>
  </si>
  <si>
    <t>caseyarntz@yahoo.com</t>
  </si>
  <si>
    <t>DJ Schmidt</t>
  </si>
  <si>
    <t>Chad Beltrand 1</t>
  </si>
  <si>
    <t>cbeltrand@vessco.com</t>
  </si>
  <si>
    <t>Chad Beltrand</t>
  </si>
  <si>
    <t>Chad Beltrand 2</t>
  </si>
  <si>
    <t>Chad Donnelly</t>
  </si>
  <si>
    <t>chad-donnelly@hotmail.com</t>
  </si>
  <si>
    <t>Westwood, Lee</t>
  </si>
  <si>
    <t>Chad Schumacher</t>
  </si>
  <si>
    <t>chad_schumacher@msn.com</t>
  </si>
  <si>
    <t>Charlie Paulzine 1</t>
  </si>
  <si>
    <t>cpaulzine55@gmail.com</t>
  </si>
  <si>
    <t>Charlie Paulzine 2</t>
  </si>
  <si>
    <t>Chip Dunham</t>
  </si>
  <si>
    <t>chip.dunham@gmail.com</t>
  </si>
  <si>
    <t>Chris Darling</t>
  </si>
  <si>
    <t>chriscdarling@yahoo.com</t>
  </si>
  <si>
    <t>Chris Dueffert</t>
  </si>
  <si>
    <t>chris@rubiconmortgagellc.com</t>
  </si>
  <si>
    <t>Tim Kane</t>
  </si>
  <si>
    <t>Chris Hanes</t>
  </si>
  <si>
    <t>Chanes123@gmail.com</t>
  </si>
  <si>
    <t>Ryan Thorman</t>
  </si>
  <si>
    <t>Chris Keller</t>
  </si>
  <si>
    <t>Chris.keller@traditionllc.com</t>
  </si>
  <si>
    <t>Chris Lappen</t>
  </si>
  <si>
    <t>clappen86@gmail.com</t>
  </si>
  <si>
    <t>Chris Muhle 1</t>
  </si>
  <si>
    <t>chrismuhle@yahoo.com</t>
  </si>
  <si>
    <t>Chris Muhle</t>
  </si>
  <si>
    <t>Chris Muhle 2</t>
  </si>
  <si>
    <t>Chris Sargent</t>
  </si>
  <si>
    <t>csargent@wagnermotors.com</t>
  </si>
  <si>
    <t>Cindy Cole</t>
  </si>
  <si>
    <t>Cindy.Cole@alliancebanks.com</t>
  </si>
  <si>
    <t>Poulter, Ian</t>
  </si>
  <si>
    <t>Clark Corbett</t>
  </si>
  <si>
    <t>ccorbett@vessco.com</t>
  </si>
  <si>
    <t>Cody Loverude</t>
  </si>
  <si>
    <t>codyloverude_2@hotmail.com</t>
  </si>
  <si>
    <t>Connor Flaherty</t>
  </si>
  <si>
    <t>Connor.Flaherty@hotmail.com</t>
  </si>
  <si>
    <t>Corey Schmidt 1</t>
  </si>
  <si>
    <t>coreypschmidt@gmail.com</t>
  </si>
  <si>
    <t>Corey Schmidt</t>
  </si>
  <si>
    <t>Wiesberger, Bernd</t>
  </si>
  <si>
    <t>Corey Schmidt 2</t>
  </si>
  <si>
    <t>Corey Schmidt 3</t>
  </si>
  <si>
    <t>Curt Przyborowski</t>
  </si>
  <si>
    <t>curtskipski@yahoo.com</t>
  </si>
  <si>
    <t>Curtis Hansen 1</t>
  </si>
  <si>
    <t>chansen@guidelineamc.com</t>
  </si>
  <si>
    <t>Curtis Hansen</t>
  </si>
  <si>
    <t>Watson, Tom</t>
  </si>
  <si>
    <t>Curtis Hansen 2</t>
  </si>
  <si>
    <t>McDowell, Graeme</t>
  </si>
  <si>
    <t>Dan Ford 1</t>
  </si>
  <si>
    <t>brewers_15@msn.com</t>
  </si>
  <si>
    <t>Dan Ford</t>
  </si>
  <si>
    <t>Dan Ford 2</t>
  </si>
  <si>
    <t>Dan Hill</t>
  </si>
  <si>
    <t>Dan Palmer</t>
  </si>
  <si>
    <t>dpalm19@aol.com</t>
  </si>
  <si>
    <t>Danny Roddy</t>
  </si>
  <si>
    <t>kwroddy@gmail.com</t>
  </si>
  <si>
    <t>Kevin Roddy</t>
  </si>
  <si>
    <t>Darrin Eilertson</t>
  </si>
  <si>
    <t>dle@uptownlawyer.com</t>
  </si>
  <si>
    <t>Dave Hintermeister 1</t>
  </si>
  <si>
    <t>dlhint@marketplacehome.com</t>
  </si>
  <si>
    <t>Dave Hintermeister 2</t>
  </si>
  <si>
    <t>Dave Johnson</t>
  </si>
  <si>
    <t>doughboyz13@aol.com</t>
  </si>
  <si>
    <t>Dave Neus</t>
  </si>
  <si>
    <t>dbneus@charter.net</t>
  </si>
  <si>
    <t>Jarrett Korfhage</t>
  </si>
  <si>
    <t>Dave Pessagno 1</t>
  </si>
  <si>
    <t>dave@dsgopen.com</t>
  </si>
  <si>
    <t>Michael Schaeffer</t>
  </si>
  <si>
    <t>Dave Pessagno 2</t>
  </si>
  <si>
    <t>Ryan Wensmann</t>
  </si>
  <si>
    <t>Dave Schlundt 1</t>
  </si>
  <si>
    <t>Dave.schlundt@vikingsprinkler.us</t>
  </si>
  <si>
    <t>Scott Bailargeon</t>
  </si>
  <si>
    <t>Dave Schlundt 2</t>
  </si>
  <si>
    <t>Scott.Baillargeon@vikingsprinkler.us</t>
  </si>
  <si>
    <t>Dave Valento 1</t>
  </si>
  <si>
    <t>thephantom@trackphantom.com</t>
  </si>
  <si>
    <t>Dave Valento 2</t>
  </si>
  <si>
    <t>Dave Valento 3</t>
  </si>
  <si>
    <t>Dave Valento 4</t>
  </si>
  <si>
    <t>David Cardino</t>
  </si>
  <si>
    <t>dacardino@gmail.com</t>
  </si>
  <si>
    <t>David Clarke</t>
  </si>
  <si>
    <t>davclarke35@hotmail.com</t>
  </si>
  <si>
    <t>David Neish</t>
  </si>
  <si>
    <t>djneish@dbnplanning.com</t>
  </si>
  <si>
    <t>David Zimmerman</t>
  </si>
  <si>
    <t>dzdumail@gmail.com</t>
  </si>
  <si>
    <t>Dennis Sapletal</t>
  </si>
  <si>
    <t>Derek Kropp</t>
  </si>
  <si>
    <t>derek.kropp@bluewaterbrand.com</t>
  </si>
  <si>
    <t>Devin Colvin 1</t>
  </si>
  <si>
    <t>colv0019@yahoo.com</t>
  </si>
  <si>
    <t>Devin Colvin</t>
  </si>
  <si>
    <t>Devin Colvin 2</t>
  </si>
  <si>
    <t>deejota@yahoo.com</t>
  </si>
  <si>
    <t>Donald Raynolds</t>
  </si>
  <si>
    <t>donaldraynolds@yahoo.com</t>
  </si>
  <si>
    <t>Randy Raynolds</t>
  </si>
  <si>
    <t>Douglas Kottke</t>
  </si>
  <si>
    <t>dougekottke@yahoo.com</t>
  </si>
  <si>
    <t>Drew Moldenhauer</t>
  </si>
  <si>
    <t>drew@aladtec.com</t>
  </si>
  <si>
    <t>Dwight Bialowas</t>
  </si>
  <si>
    <t>dbialowas@aa-inc.com</t>
  </si>
  <si>
    <t>Eric Bigham 1</t>
  </si>
  <si>
    <t>eric@bighamrealtors.com</t>
  </si>
  <si>
    <t>Eric Bigham</t>
  </si>
  <si>
    <t>Eric Bigham 2</t>
  </si>
  <si>
    <t>Eric Bigham 3</t>
  </si>
  <si>
    <t>Eric Bigham 4</t>
  </si>
  <si>
    <t>Eric Kellin</t>
  </si>
  <si>
    <t>ekellin@horizonsalesinc.com</t>
  </si>
  <si>
    <t>Eric Strey 1</t>
  </si>
  <si>
    <t>Erstrey@yahoo.com</t>
  </si>
  <si>
    <t>Eric Strey</t>
  </si>
  <si>
    <t>Eric Strey 2</t>
  </si>
  <si>
    <t>estrey@buffalowildwings.com</t>
  </si>
  <si>
    <t>Eric Svobodny</t>
  </si>
  <si>
    <t>esvobodny@hotmail.com</t>
  </si>
  <si>
    <t>Erik Nelson</t>
  </si>
  <si>
    <t>enelson@guidelineamc.com</t>
  </si>
  <si>
    <t>Erik Rogers</t>
  </si>
  <si>
    <t>erikrogers@cox.net</t>
  </si>
  <si>
    <t>Evan Sholl</t>
  </si>
  <si>
    <t>snave13@gmail.com</t>
  </si>
  <si>
    <t>Forrest Lehman 1</t>
  </si>
  <si>
    <t>forrestlehman@yahoo.com</t>
  </si>
  <si>
    <t>Forrest Lehman</t>
  </si>
  <si>
    <t>Forrest Lehman 2</t>
  </si>
  <si>
    <t>Fred Husemoller</t>
  </si>
  <si>
    <t>fredh@ci.austin.mn.us</t>
  </si>
  <si>
    <t>Gene Schlaefer</t>
  </si>
  <si>
    <t>geneschlaefer@yahoo.com</t>
  </si>
  <si>
    <t>George Stewart</t>
  </si>
  <si>
    <t>gstewartjr@stewartsforestproducts.com</t>
  </si>
  <si>
    <t>Greg Geiger</t>
  </si>
  <si>
    <t>Greg@shengda-us.com</t>
  </si>
  <si>
    <t>Greg Palm 1</t>
  </si>
  <si>
    <t>greg.palm@craig-hallum.com</t>
  </si>
  <si>
    <t>Greg Palm</t>
  </si>
  <si>
    <t>Greg Palm 2</t>
  </si>
  <si>
    <t>Guy Fridley</t>
  </si>
  <si>
    <t>gfridley@dpsnd.org</t>
  </si>
  <si>
    <t>Todd Fisher</t>
  </si>
  <si>
    <t>Jake Rutzik</t>
  </si>
  <si>
    <t>Jakerutzick@gmail.com</t>
  </si>
  <si>
    <t>Steve Rutzick</t>
  </si>
  <si>
    <t>James Green 1</t>
  </si>
  <si>
    <t>james.m.green7@gmail.com</t>
  </si>
  <si>
    <t>James Green</t>
  </si>
  <si>
    <t>James Green 2</t>
  </si>
  <si>
    <t>Jamie Mackenthun</t>
  </si>
  <si>
    <t>jaime@mackenthuns.com</t>
  </si>
  <si>
    <t>jk_prop@yahoo.com</t>
  </si>
  <si>
    <t>Jason Middaugh 1</t>
  </si>
  <si>
    <t>jmiddaugh@cfsbd.com</t>
  </si>
  <si>
    <t>Jason Middaugh</t>
  </si>
  <si>
    <t>Jason Middaugh 2</t>
  </si>
  <si>
    <t>Jason Ridge</t>
  </si>
  <si>
    <t>jridge1616@gmail.com</t>
  </si>
  <si>
    <t>Jason Theis</t>
  </si>
  <si>
    <t>Jason.Theis@glsmn.com</t>
  </si>
  <si>
    <t>Larry Douglas</t>
  </si>
  <si>
    <t>Jay Sjovall</t>
  </si>
  <si>
    <t>jay@2ndswing.com</t>
  </si>
  <si>
    <t>Jeremy Alms</t>
  </si>
  <si>
    <t>Jeremy_alms@yahoo.com</t>
  </si>
  <si>
    <t>Matt Oscarson</t>
  </si>
  <si>
    <t>Jim Archbold</t>
  </si>
  <si>
    <t>jim@archboldandfather.com</t>
  </si>
  <si>
    <t>Jim Arntz</t>
  </si>
  <si>
    <t>Jim@jwandson.com</t>
  </si>
  <si>
    <t>Jim Davey</t>
  </si>
  <si>
    <t>j.davey@sympatico.ca</t>
  </si>
  <si>
    <t>Mahan, Hunter</t>
  </si>
  <si>
    <t>Joe Cheney</t>
  </si>
  <si>
    <t>joe.cheney@tempworks.com</t>
  </si>
  <si>
    <t>Joe Foley 1</t>
  </si>
  <si>
    <t>jfoley@marcommdept.com</t>
  </si>
  <si>
    <t>Joe Foley</t>
  </si>
  <si>
    <t>Joe Foley 2</t>
  </si>
  <si>
    <t>Joe Smith</t>
  </si>
  <si>
    <t>smithjosk@gmail.com</t>
  </si>
  <si>
    <t>Joel Wilcox</t>
  </si>
  <si>
    <t>joel@kpmrent.com</t>
  </si>
  <si>
    <t>John Cardinal</t>
  </si>
  <si>
    <t>jcardinal@cardinalmaterials.com</t>
  </si>
  <si>
    <t>Robert Ferrer</t>
  </si>
  <si>
    <t>John Perrault</t>
  </si>
  <si>
    <t>profitmn@yahoo.com</t>
  </si>
  <si>
    <t>Johnson Her</t>
  </si>
  <si>
    <t>johnson.k.her@gmail.com</t>
  </si>
  <si>
    <t>Jon Chaffee</t>
  </si>
  <si>
    <t>jchaffee10@yahoo.com</t>
  </si>
  <si>
    <t>Jon Sutherland</t>
  </si>
  <si>
    <t>jonasutherland@hotmail.com</t>
  </si>
  <si>
    <t>Jonathan Hoffman</t>
  </si>
  <si>
    <t>hoffman.d.jonathan@gmail.com</t>
  </si>
  <si>
    <t>Joseph Weber</t>
  </si>
  <si>
    <t>joeweber30@gmail.com</t>
  </si>
  <si>
    <t>Josh Brandeburg</t>
  </si>
  <si>
    <t>willow6754@gmail.com</t>
  </si>
  <si>
    <t>Josh Brandenburg</t>
  </si>
  <si>
    <t>Judy Perrault</t>
  </si>
  <si>
    <t>Perrault@aol.com</t>
  </si>
  <si>
    <t>Tom Perrault</t>
  </si>
  <si>
    <t>Judy Raynolds</t>
  </si>
  <si>
    <t>fudwvu@yahoo.com</t>
  </si>
  <si>
    <t>Julie McDonald</t>
  </si>
  <si>
    <t>Justin Green</t>
  </si>
  <si>
    <t>justin.green@traditionllc.com</t>
  </si>
  <si>
    <t>Karen Valento</t>
  </si>
  <si>
    <t>Momsfrrari@comcast.net</t>
  </si>
  <si>
    <t>Keith Holman</t>
  </si>
  <si>
    <t>keith.holman13@yahoo.com</t>
  </si>
  <si>
    <t>Kellen Krause</t>
  </si>
  <si>
    <t>kellen@2ndswing.com</t>
  </si>
  <si>
    <t>erdallkw@yahoo.com</t>
  </si>
  <si>
    <t>Kevin Roddy 1</t>
  </si>
  <si>
    <t>Kevin Roddy 2</t>
  </si>
  <si>
    <t>Kevin Roddy 3</t>
  </si>
  <si>
    <t>Kevin Shapple</t>
  </si>
  <si>
    <t>kmshap@aol.com</t>
  </si>
  <si>
    <t>Kiel Luse</t>
  </si>
  <si>
    <t>kiel.luse@gmail.com</t>
  </si>
  <si>
    <t>Kurt Theriault</t>
  </si>
  <si>
    <t>kurttario@gmail.com</t>
  </si>
  <si>
    <t>Kyle Erickson</t>
  </si>
  <si>
    <t>Kyle.Erickson@NorthMemorial.com</t>
  </si>
  <si>
    <t>Kyle Schweitz</t>
  </si>
  <si>
    <t>kyleschwietz@yahoo.com</t>
  </si>
  <si>
    <t>Lance Brock</t>
  </si>
  <si>
    <t>lbrock@mucr.com</t>
  </si>
  <si>
    <t>Larry.Douglas@glsmn.com</t>
  </si>
  <si>
    <t>Lee Becker</t>
  </si>
  <si>
    <t>Lee.Becker@chrobinson.com</t>
  </si>
  <si>
    <t>Les Macleod</t>
  </si>
  <si>
    <t>Les@aa4help.com</t>
  </si>
  <si>
    <t>Lucas Kanavati</t>
  </si>
  <si>
    <t>lucas.kanavati@traditionllc.com</t>
  </si>
  <si>
    <t>Luke Kleckner</t>
  </si>
  <si>
    <t>lukekleckner@gmail.com</t>
  </si>
  <si>
    <t>Mama Raynolds</t>
  </si>
  <si>
    <t>Marc Diaz</t>
  </si>
  <si>
    <t>marc@closetrak.com</t>
  </si>
  <si>
    <t>Marc Hauser 1</t>
  </si>
  <si>
    <t>hauser_marc@hotmail.com</t>
  </si>
  <si>
    <t>Marc Hauser</t>
  </si>
  <si>
    <t>Marc Hauser 2</t>
  </si>
  <si>
    <t>Mark Deault</t>
  </si>
  <si>
    <t>mdeault@me.com</t>
  </si>
  <si>
    <t>Mark Gozion 1</t>
  </si>
  <si>
    <t>cd12390@aol.com</t>
  </si>
  <si>
    <t>Mark Gozion</t>
  </si>
  <si>
    <t>Mark Gozion 2</t>
  </si>
  <si>
    <t>Mark Gozion 3</t>
  </si>
  <si>
    <t>Mark Gozion 4</t>
  </si>
  <si>
    <t>Mark Gozion 5</t>
  </si>
  <si>
    <t>Mark Sottile</t>
  </si>
  <si>
    <t>marksottile@mac.com</t>
  </si>
  <si>
    <t>Matt Hanson</t>
  </si>
  <si>
    <t>mhanson@2ndswing.com</t>
  </si>
  <si>
    <t>Matt Hawkins</t>
  </si>
  <si>
    <t>hawkins.matthew@gmail.com</t>
  </si>
  <si>
    <t>Matt Haws 1</t>
  </si>
  <si>
    <t>Matt.Haws@target.com</t>
  </si>
  <si>
    <t>Matt Haws</t>
  </si>
  <si>
    <t>Matt Haws 2</t>
  </si>
  <si>
    <t>Matt McGregor</t>
  </si>
  <si>
    <t>Matthew.McGregor@chrobinson.com</t>
  </si>
  <si>
    <t>oscarsonmasonry@yahoo.com</t>
  </si>
  <si>
    <t>Mel Dario 1</t>
  </si>
  <si>
    <t>meldario3@yahoo.com</t>
  </si>
  <si>
    <t>Mel Dario 2</t>
  </si>
  <si>
    <t>Michael Marston</t>
  </si>
  <si>
    <t>buckshawholdings@gmail.com</t>
  </si>
  <si>
    <t>Michael Nagy</t>
  </si>
  <si>
    <t>mnagy522@gmail.com</t>
  </si>
  <si>
    <t>Mickyla Constance</t>
  </si>
  <si>
    <t>Mickyla.constance@nmdp.org</t>
  </si>
  <si>
    <t>Mike Astrup</t>
  </si>
  <si>
    <t>astru021@umn.edu</t>
  </si>
  <si>
    <t>Mike Carl</t>
  </si>
  <si>
    <t>mcarl@cdsdoor.com</t>
  </si>
  <si>
    <t>Mike Commers</t>
  </si>
  <si>
    <t>mike@stpaullinocpt.com</t>
  </si>
  <si>
    <t>Mike Hanson</t>
  </si>
  <si>
    <t>mikek.hanson@gmail.com</t>
  </si>
  <si>
    <t>Mike Kraemer 1</t>
  </si>
  <si>
    <t>mike.kraemer@mgkcompanies.com</t>
  </si>
  <si>
    <t>Mike Kraemer</t>
  </si>
  <si>
    <t>Mike Kraemer 2</t>
  </si>
  <si>
    <t>Mike Moller</t>
  </si>
  <si>
    <t>micmol25@msn.com</t>
  </si>
  <si>
    <t>Mike Nehmer 1</t>
  </si>
  <si>
    <t>Nehmer9160@msn.com</t>
  </si>
  <si>
    <t>Mike Nehmer</t>
  </si>
  <si>
    <t>Mike Nehmer 2</t>
  </si>
  <si>
    <t>Mike Sorenson</t>
  </si>
  <si>
    <t>mnsorenson@gmail.com</t>
  </si>
  <si>
    <t>Mike Stiglianese 1</t>
  </si>
  <si>
    <t>mykechaz@gmail.com</t>
  </si>
  <si>
    <t>Mike Stiglianese</t>
  </si>
  <si>
    <t>Mike Stiglianese 2</t>
  </si>
  <si>
    <t>Mira Young</t>
  </si>
  <si>
    <t>Mira_Young@dell.com</t>
  </si>
  <si>
    <t>Nancy Munoz</t>
  </si>
  <si>
    <t>nancydiperna@gmail.com</t>
  </si>
  <si>
    <t>Nate Brockpahler 1</t>
  </si>
  <si>
    <t>nate@daycoconcrete.com</t>
  </si>
  <si>
    <t>Nate Brockpahler</t>
  </si>
  <si>
    <t>Nate Brockpahler 2</t>
  </si>
  <si>
    <t>Nate Davis 1</t>
  </si>
  <si>
    <t>ndavis58@gmail.com</t>
  </si>
  <si>
    <t>Nate Davis</t>
  </si>
  <si>
    <t>Nate Davis 2</t>
  </si>
  <si>
    <t>Neil Aymond</t>
  </si>
  <si>
    <t>neil.aymond@gmail.com</t>
  </si>
  <si>
    <t>Nick Bjerken</t>
  </si>
  <si>
    <t>nbjerken12@yahoo.com</t>
  </si>
  <si>
    <t>Taylor, Vaughn</t>
  </si>
  <si>
    <t>Nick Dario</t>
  </si>
  <si>
    <t>Jason.Dario@traditionllc.com</t>
  </si>
  <si>
    <t>Nick Fenell 1</t>
  </si>
  <si>
    <t>nfenndog@yahoo.com</t>
  </si>
  <si>
    <t>Nick Fennell</t>
  </si>
  <si>
    <t>Nick Fenell 2</t>
  </si>
  <si>
    <t>Nik Lazar 1</t>
  </si>
  <si>
    <t>mrgurunick@gmail.com</t>
  </si>
  <si>
    <t xml:space="preserve">Nik Lazar </t>
  </si>
  <si>
    <t>Nik Lazar 2</t>
  </si>
  <si>
    <t>Parag Tolat</t>
  </si>
  <si>
    <t>pptolat@yahoo.com</t>
  </si>
  <si>
    <t>Pat Ryan</t>
  </si>
  <si>
    <t>ryapat@comcast.net</t>
  </si>
  <si>
    <t>Patrick Eibert</t>
  </si>
  <si>
    <t>patrick.eibert@gmail.com</t>
  </si>
  <si>
    <t>Paul Lindstrom</t>
  </si>
  <si>
    <t>lindstromlaw@centurylink.net</t>
  </si>
  <si>
    <t>Perry Lenz</t>
  </si>
  <si>
    <t>Peter Korfhage</t>
  </si>
  <si>
    <t>slugger_mn@yahoo.com</t>
  </si>
  <si>
    <t>Peter Kraker</t>
  </si>
  <si>
    <t>peterkraker@netscape.net</t>
  </si>
  <si>
    <t>Peter Rathmanner</t>
  </si>
  <si>
    <t>Peter.Rathmanner@phhonline.com</t>
  </si>
  <si>
    <t>Phil Flores</t>
  </si>
  <si>
    <t>tomaflores@yahoo.com</t>
  </si>
  <si>
    <t>Tom Flores</t>
  </si>
  <si>
    <t>Randy Raynolds 1</t>
  </si>
  <si>
    <t>Randy Raynolds 2</t>
  </si>
  <si>
    <t>Raymond Lee</t>
  </si>
  <si>
    <t>rayrlee2000@gmail.com</t>
  </si>
  <si>
    <t>Rich Eklund</t>
  </si>
  <si>
    <t>rich.eklund@gmail.com</t>
  </si>
  <si>
    <t>Richard From</t>
  </si>
  <si>
    <t>RF3847@aol.com</t>
  </si>
  <si>
    <t>Rick Salzman 1</t>
  </si>
  <si>
    <t>lvpoker2007@aol.com</t>
  </si>
  <si>
    <t>Rick Salzman</t>
  </si>
  <si>
    <t>Rick Salzman 2</t>
  </si>
  <si>
    <t>Rick Salzman 3</t>
  </si>
  <si>
    <t>Rick Salzman 4</t>
  </si>
  <si>
    <t>Rick Salzman 5</t>
  </si>
  <si>
    <t>Rick Truax</t>
  </si>
  <si>
    <t>Rob Runyon 1</t>
  </si>
  <si>
    <t>Robr@freadvisors.com</t>
  </si>
  <si>
    <t>Rob Runyon 2</t>
  </si>
  <si>
    <t>Rob Runyon 3</t>
  </si>
  <si>
    <t>bferrer@cardinalmaterials.com</t>
  </si>
  <si>
    <t>Robert Paulzine</t>
  </si>
  <si>
    <t>rzine@comcast.net</t>
  </si>
  <si>
    <t>Robert Robinson</t>
  </si>
  <si>
    <t>robert.robinson@fedpg.com</t>
  </si>
  <si>
    <t>Ron Peters</t>
  </si>
  <si>
    <t>Rondoz1@live.com</t>
  </si>
  <si>
    <t>Ross Fuchs</t>
  </si>
  <si>
    <t>wedgegroover@gmail.com</t>
  </si>
  <si>
    <t>Russ Higgins</t>
  </si>
  <si>
    <t>russ@2ndswing.com</t>
  </si>
  <si>
    <t>Ryan Dennis</t>
  </si>
  <si>
    <t>frankyd33@gmail.com</t>
  </si>
  <si>
    <t>Ryan Johnson</t>
  </si>
  <si>
    <t>johnson_ryan@me.com</t>
  </si>
  <si>
    <t>Ryan Morrow</t>
  </si>
  <si>
    <t>ryan.g.morrow@gmail.com</t>
  </si>
  <si>
    <t>Ryan Radtke</t>
  </si>
  <si>
    <t>ryanradtke@kw.com</t>
  </si>
  <si>
    <t>Ryan Thorman 1</t>
  </si>
  <si>
    <t>ryanleethorman@hotmail.com</t>
  </si>
  <si>
    <t>Ryan Thorman 2</t>
  </si>
  <si>
    <t>ryan.j.wensmann@gmail.com</t>
  </si>
  <si>
    <t>Sam Puliafico</t>
  </si>
  <si>
    <t>sampuliafico@att.net</t>
  </si>
  <si>
    <t>Sandy Corazalla</t>
  </si>
  <si>
    <t>scorazalla@yahoo.com</t>
  </si>
  <si>
    <t>Scott McGregor 1</t>
  </si>
  <si>
    <t>scottmcgregor11@gmail.com</t>
  </si>
  <si>
    <t>Scott McGregor</t>
  </si>
  <si>
    <t>Scott McGregor 10</t>
  </si>
  <si>
    <t>Scott McGregor 2</t>
  </si>
  <si>
    <t>Scott McGregor 3</t>
  </si>
  <si>
    <t>Scott McGregor 4</t>
  </si>
  <si>
    <t>Scott McGregor 5</t>
  </si>
  <si>
    <t>Scott McGregor 6</t>
  </si>
  <si>
    <t>Scott McGregor 7</t>
  </si>
  <si>
    <t>Scott McGregor 8</t>
  </si>
  <si>
    <t>Scott McGregor 9</t>
  </si>
  <si>
    <t>Sophia Dario</t>
  </si>
  <si>
    <t>Simpson, Webb</t>
  </si>
  <si>
    <t>Stephen Johnson</t>
  </si>
  <si>
    <t>stickjohnson@bellsouth.net</t>
  </si>
  <si>
    <t>Steve Bull</t>
  </si>
  <si>
    <t>steve.bull@zsassociates.com</t>
  </si>
  <si>
    <t>Steve Dahl 1</t>
  </si>
  <si>
    <t>stevedahl@kathfuel.com</t>
  </si>
  <si>
    <t>Steve Dahl</t>
  </si>
  <si>
    <t>Steve Dahl 2</t>
  </si>
  <si>
    <t>Steve Davidowitz</t>
  </si>
  <si>
    <t>davidwtz@aol.com</t>
  </si>
  <si>
    <t>Steve Erdall</t>
  </si>
  <si>
    <t>Steve Furlong</t>
  </si>
  <si>
    <t>steve.furlong@outlook.com</t>
  </si>
  <si>
    <t>Steve Potter</t>
  </si>
  <si>
    <t>potterchiropractic@yahoo.com</t>
  </si>
  <si>
    <t>Steve Rowley</t>
  </si>
  <si>
    <t>Srowley@csdoor.com</t>
  </si>
  <si>
    <t>Steven Rutzick</t>
  </si>
  <si>
    <t>dkuehnrutzicklaw@comcast.net</t>
  </si>
  <si>
    <t>Furyk, Jim</t>
  </si>
  <si>
    <t>Sue Korfhage</t>
  </si>
  <si>
    <t>sue@kpmrent.com</t>
  </si>
  <si>
    <t>Tanner Howard 1</t>
  </si>
  <si>
    <t>tannerhoward8@gmail.com</t>
  </si>
  <si>
    <t>Tanner Howard</t>
  </si>
  <si>
    <t>Tanner Howard 2</t>
  </si>
  <si>
    <t>Terry Wensmann</t>
  </si>
  <si>
    <t>twensmann@wres-llc.com</t>
  </si>
  <si>
    <t>Tim Duggan</t>
  </si>
  <si>
    <t>iceduggan@gmail.com</t>
  </si>
  <si>
    <t>Tim Fallon</t>
  </si>
  <si>
    <t>Timfallon70@yahoo.com</t>
  </si>
  <si>
    <t>takaner07@gmail.com</t>
  </si>
  <si>
    <t>Tim Leslie 1</t>
  </si>
  <si>
    <t>tim.leslie8@gmail.com</t>
  </si>
  <si>
    <t>Tim Leslie</t>
  </si>
  <si>
    <t>Tim Leslie 2</t>
  </si>
  <si>
    <t>Tim Myers</t>
  </si>
  <si>
    <t>tmyers209@aol.com</t>
  </si>
  <si>
    <t>Timmy Wozniak</t>
  </si>
  <si>
    <t>timmy@freshjets.com</t>
  </si>
  <si>
    <t>Todd Anthony 1</t>
  </si>
  <si>
    <t>todd@earlsfloorsanding.com</t>
  </si>
  <si>
    <t>Todd Anthony</t>
  </si>
  <si>
    <t>Todd Anthony 2</t>
  </si>
  <si>
    <t>Todd Kane</t>
  </si>
  <si>
    <t>tkane@donjohnsonmotors.com</t>
  </si>
  <si>
    <t>Tom Buslee 1</t>
  </si>
  <si>
    <t>tom.buslee@traditionllc.com</t>
  </si>
  <si>
    <t>Tom Buslee 2</t>
  </si>
  <si>
    <t>Tom Buslee 3</t>
  </si>
  <si>
    <t>Tom Keenan</t>
  </si>
  <si>
    <t>tkeenan50@gmail.com</t>
  </si>
  <si>
    <t>Tom Lee 1</t>
  </si>
  <si>
    <t>proftleeucla@gmail.com</t>
  </si>
  <si>
    <t>Tom Lee</t>
  </si>
  <si>
    <t>Tom Lee 2</t>
  </si>
  <si>
    <t>Tom Lee 3</t>
  </si>
  <si>
    <t>Tom Mattaini</t>
  </si>
  <si>
    <t>tomm@marketplacehome.com</t>
  </si>
  <si>
    <t>Tom Nast</t>
  </si>
  <si>
    <t>thomas.nast@traditionllc.com</t>
  </si>
  <si>
    <t>Tom Poole</t>
  </si>
  <si>
    <t>tompoole@comcast.net</t>
  </si>
  <si>
    <t>Tom Roper</t>
  </si>
  <si>
    <t>tom.roper@att.net</t>
  </si>
  <si>
    <t>Tom Williams</t>
  </si>
  <si>
    <t>williams.ts@comcast.net</t>
  </si>
  <si>
    <t>Tommy Lyons</t>
  </si>
  <si>
    <t>tommycjc@aol.com</t>
  </si>
  <si>
    <t>Tony Flint 1</t>
  </si>
  <si>
    <t>tflint30@gmail.com</t>
  </si>
  <si>
    <t>Tony Flint 2</t>
  </si>
  <si>
    <t>Topher Baron</t>
  </si>
  <si>
    <t>topherbaron@hotmail.com</t>
  </si>
  <si>
    <t>Travis Emery 1</t>
  </si>
  <si>
    <t>tmemery01@yahoo.com</t>
  </si>
  <si>
    <t>Travis Emery</t>
  </si>
  <si>
    <t>Travis Emery 2</t>
  </si>
  <si>
    <t>Trevor Johnson</t>
  </si>
  <si>
    <t>trevjjohns@hotmail.com</t>
  </si>
  <si>
    <t>Zach Dobek</t>
  </si>
  <si>
    <t>zdobek@gmail.com</t>
  </si>
  <si>
    <t>Player</t>
  </si>
  <si>
    <t>Number selected</t>
  </si>
  <si>
    <t>% of boards</t>
  </si>
  <si>
    <t>Group</t>
  </si>
  <si>
    <t>Pool</t>
  </si>
  <si>
    <t>A</t>
  </si>
  <si>
    <t>D</t>
  </si>
  <si>
    <t>Boards</t>
  </si>
  <si>
    <t>1st</t>
  </si>
  <si>
    <t>2nd</t>
  </si>
  <si>
    <t>Place</t>
  </si>
  <si>
    <t>Payout</t>
  </si>
  <si>
    <t>3rd</t>
  </si>
  <si>
    <t>4th</t>
  </si>
  <si>
    <t>5th</t>
  </si>
  <si>
    <t>6th</t>
  </si>
  <si>
    <t>7th</t>
  </si>
  <si>
    <t>8th</t>
  </si>
  <si>
    <t>9th</t>
  </si>
  <si>
    <t>B</t>
  </si>
  <si>
    <t>10th</t>
  </si>
  <si>
    <t>Adm</t>
  </si>
  <si>
    <t>11th</t>
  </si>
  <si>
    <t>12th</t>
  </si>
  <si>
    <t>13th</t>
  </si>
  <si>
    <t>14th</t>
  </si>
  <si>
    <t>15th</t>
  </si>
  <si>
    <t>E</t>
  </si>
  <si>
    <t>TOTAL</t>
  </si>
  <si>
    <t>Mize, Larry</t>
  </si>
  <si>
    <t>C</t>
  </si>
  <si>
    <t>F</t>
  </si>
  <si>
    <t>Group F.2 $</t>
  </si>
  <si>
    <t>T3</t>
  </si>
  <si>
    <t>T5</t>
  </si>
  <si>
    <t>T8</t>
  </si>
  <si>
    <t>T15</t>
  </si>
  <si>
    <t>T23</t>
  </si>
  <si>
    <t>T33</t>
  </si>
  <si>
    <t>T42</t>
  </si>
  <si>
    <t>T47</t>
  </si>
  <si>
    <t>Cheng, Jin</t>
  </si>
  <si>
    <t>Kjeldsen, Soren</t>
  </si>
  <si>
    <t>CLEARED</t>
  </si>
  <si>
    <t>T2</t>
  </si>
  <si>
    <t>T4</t>
  </si>
  <si>
    <t>T7</t>
  </si>
  <si>
    <t>T10</t>
  </si>
  <si>
    <t>T17</t>
  </si>
  <si>
    <t>T21</t>
  </si>
  <si>
    <t>T24</t>
  </si>
  <si>
    <t>T29</t>
  </si>
  <si>
    <t>T34</t>
  </si>
  <si>
    <t>T37</t>
  </si>
  <si>
    <t>T39</t>
  </si>
  <si>
    <t>T49</t>
  </si>
  <si>
    <t>T52</t>
  </si>
  <si>
    <t>T55</t>
  </si>
  <si>
    <t>-</t>
  </si>
  <si>
    <t>Won</t>
  </si>
  <si>
    <t>PLACE</t>
  </si>
  <si>
    <t>Rank</t>
  </si>
  <si>
    <t>Pool Money Won</t>
  </si>
  <si>
    <t>Behind Above</t>
  </si>
  <si>
    <t>Golfers Money Won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</si>
</sst>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0.0"/>
  </numFmts>
  <fonts count="18">
    <font>
      <sz val="11"/>
      <color theme="1"/>
      <name val="Calibri"/>
      <family val="2"/>
      <scheme val="minor"/>
    </font>
    <font>
      <sz val="11"/>
      <color theme="1"/>
      <name val="Calibri"/>
      <family val="2"/>
      <scheme val="minor"/>
    </font>
    <font>
      <sz val="8"/>
      <color theme="1"/>
      <name val="Tahoma"/>
      <family val="2"/>
    </font>
    <font>
      <sz val="8"/>
      <color theme="1"/>
      <name val="Calibri"/>
      <family val="2"/>
      <scheme val="minor"/>
    </font>
    <font>
      <b/>
      <sz val="9"/>
      <color theme="1"/>
      <name val="Tahoma"/>
      <family val="2"/>
    </font>
    <font>
      <sz val="9"/>
      <color theme="1"/>
      <name val="Calibri"/>
      <family val="2"/>
      <scheme val="minor"/>
    </font>
    <font>
      <sz val="8"/>
      <color theme="0" tint="-0.14999847407452621"/>
      <name val="Tahoma"/>
      <family val="2"/>
    </font>
    <font>
      <sz val="8"/>
      <name val="Tahoma"/>
      <family val="2"/>
    </font>
    <font>
      <sz val="8"/>
      <color theme="0"/>
      <name val="Tahoma"/>
      <family val="2"/>
    </font>
    <font>
      <b/>
      <sz val="8"/>
      <name val="Tahoma"/>
      <family val="2"/>
    </font>
    <font>
      <strike/>
      <sz val="8"/>
      <color rgb="FFFF0000"/>
      <name val="Tahoma"/>
      <family val="2"/>
    </font>
    <font>
      <strike/>
      <sz val="11"/>
      <color rgb="FFFF0000"/>
      <name val="Calibri"/>
      <family val="2"/>
      <scheme val="minor"/>
    </font>
    <font>
      <sz val="11"/>
      <name val="Calibri"/>
      <family val="2"/>
      <scheme val="minor"/>
    </font>
    <font>
      <sz val="8"/>
      <color rgb="FF000000"/>
      <name val="Arial"/>
      <family val="2"/>
    </font>
    <font>
      <sz val="10"/>
      <color theme="1"/>
      <name val="Stanberry"/>
      <family val="4"/>
    </font>
    <font>
      <b/>
      <sz val="10"/>
      <color theme="1"/>
      <name val="Stanberry"/>
      <family val="4"/>
    </font>
    <font>
      <b/>
      <sz val="9"/>
      <name val="Stanberry"/>
      <family val="4"/>
    </font>
    <font>
      <sz val="10"/>
      <color rgb="FFFF0000"/>
      <name val="Stanberry"/>
      <family val="4"/>
    </font>
  </fonts>
  <fills count="1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rgb="FFFF66FF"/>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44">
    <border>
      <left/>
      <right/>
      <top/>
      <bottom/>
      <diagonal/>
    </border>
    <border>
      <left style="medium">
        <color indexed="64"/>
      </left>
      <right style="medium">
        <color indexed="64"/>
      </right>
      <top style="medium">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2" fillId="5" borderId="7" xfId="0" applyFont="1" applyFill="1" applyBorder="1" applyAlignment="1">
      <alignment horizontal="center" vertical="center"/>
    </xf>
    <xf numFmtId="0" fontId="2" fillId="5" borderId="8" xfId="0" applyFont="1" applyFill="1" applyBorder="1" applyAlignment="1">
      <alignment horizontal="left" vertical="center"/>
    </xf>
    <xf numFmtId="0" fontId="2" fillId="6" borderId="7" xfId="0" applyFont="1" applyFill="1" applyBorder="1" applyAlignment="1">
      <alignment horizontal="left" vertical="center"/>
    </xf>
    <xf numFmtId="0" fontId="2" fillId="6" borderId="9" xfId="0" applyFont="1" applyFill="1" applyBorder="1" applyAlignment="1">
      <alignment horizontal="left" vertical="center"/>
    </xf>
    <xf numFmtId="0" fontId="2" fillId="6" borderId="9" xfId="0" applyFont="1" applyFill="1" applyBorder="1" applyAlignment="1">
      <alignment horizontal="center" vertical="center"/>
    </xf>
    <xf numFmtId="44" fontId="2" fillId="7" borderId="9" xfId="0" applyNumberFormat="1" applyFont="1" applyFill="1" applyBorder="1" applyAlignment="1">
      <alignment horizontal="left" vertical="center"/>
    </xf>
    <xf numFmtId="0" fontId="2" fillId="3" borderId="11" xfId="0" applyFont="1" applyFill="1" applyBorder="1" applyAlignment="1">
      <alignment horizontal="left" vertical="center"/>
    </xf>
    <xf numFmtId="44" fontId="2" fillId="3" borderId="11" xfId="1" applyFont="1" applyFill="1" applyBorder="1" applyAlignment="1">
      <alignment horizontal="left" vertical="center"/>
    </xf>
    <xf numFmtId="0" fontId="3" fillId="0" borderId="0" xfId="0" applyFont="1"/>
    <xf numFmtId="0" fontId="4" fillId="2" borderId="1" xfId="0" applyFont="1" applyFill="1" applyBorder="1" applyAlignment="1">
      <alignment horizontal="center" vertical="top"/>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0" fontId="4" fillId="2" borderId="4" xfId="0" applyFont="1" applyFill="1" applyBorder="1" applyAlignment="1">
      <alignment horizontal="center" vertical="top"/>
    </xf>
    <xf numFmtId="0" fontId="4" fillId="3" borderId="6" xfId="0" applyFont="1" applyFill="1" applyBorder="1" applyAlignment="1">
      <alignment horizontal="center" vertical="top"/>
    </xf>
    <xf numFmtId="44" fontId="4" fillId="3" borderId="6" xfId="1" applyFont="1" applyFill="1" applyBorder="1" applyAlignment="1">
      <alignment horizontal="center" vertical="top"/>
    </xf>
    <xf numFmtId="0" fontId="5" fillId="0" borderId="0" xfId="0" applyFont="1"/>
    <xf numFmtId="0" fontId="6" fillId="6" borderId="0" xfId="0" applyFont="1" applyFill="1" applyAlignment="1">
      <alignment horizontal="center" vertical="center"/>
    </xf>
    <xf numFmtId="2" fontId="6" fillId="6" borderId="0" xfId="0" applyNumberFormat="1" applyFont="1" applyFill="1" applyAlignment="1">
      <alignment horizontal="center" vertical="center"/>
    </xf>
    <xf numFmtId="0" fontId="7" fillId="6" borderId="0" xfId="0" applyFont="1" applyFill="1" applyAlignment="1">
      <alignment vertical="center"/>
    </xf>
    <xf numFmtId="0" fontId="7" fillId="6" borderId="0" xfId="0" applyFont="1" applyFill="1" applyAlignment="1">
      <alignment horizontal="center" vertical="center"/>
    </xf>
    <xf numFmtId="9" fontId="7" fillId="6" borderId="0" xfId="2" applyFont="1" applyFill="1" applyAlignment="1">
      <alignment vertical="center"/>
    </xf>
    <xf numFmtId="44" fontId="7" fillId="6" borderId="0" xfId="1" applyFont="1" applyFill="1" applyAlignment="1">
      <alignment horizontal="center" vertical="center"/>
    </xf>
    <xf numFmtId="0" fontId="6" fillId="6" borderId="0" xfId="0" applyFont="1" applyFill="1" applyAlignment="1">
      <alignment vertical="top" wrapText="1"/>
    </xf>
    <xf numFmtId="0" fontId="7" fillId="6" borderId="0" xfId="0" applyFont="1" applyFill="1" applyAlignment="1">
      <alignment vertical="top" wrapText="1"/>
    </xf>
    <xf numFmtId="0" fontId="8" fillId="8" borderId="13" xfId="0" applyFont="1" applyFill="1" applyBorder="1" applyAlignment="1">
      <alignment horizontal="center" vertical="top" wrapText="1"/>
    </xf>
    <xf numFmtId="0" fontId="8" fillId="8" borderId="14" xfId="0" applyFont="1" applyFill="1" applyBorder="1" applyAlignment="1">
      <alignment horizontal="center" vertical="top" wrapText="1"/>
    </xf>
    <xf numFmtId="0" fontId="8" fillId="8" borderId="15" xfId="0" applyFont="1" applyFill="1" applyBorder="1" applyAlignment="1">
      <alignment horizontal="center" vertical="top" wrapText="1"/>
    </xf>
    <xf numFmtId="0" fontId="8" fillId="8" borderId="16" xfId="0" applyFont="1" applyFill="1" applyBorder="1" applyAlignment="1">
      <alignment horizontal="center" vertical="top" wrapText="1"/>
    </xf>
    <xf numFmtId="9" fontId="8" fillId="8" borderId="15" xfId="2" applyFont="1" applyFill="1" applyBorder="1" applyAlignment="1">
      <alignment horizontal="center" vertical="top" wrapText="1"/>
    </xf>
    <xf numFmtId="0" fontId="7" fillId="6" borderId="0" xfId="0" applyFont="1" applyFill="1" applyAlignment="1">
      <alignment horizontal="center" vertical="top" wrapText="1"/>
    </xf>
    <xf numFmtId="44" fontId="7" fillId="6" borderId="0" xfId="1" applyFont="1" applyFill="1" applyAlignment="1">
      <alignment horizontal="center" vertical="top" wrapText="1"/>
    </xf>
    <xf numFmtId="0" fontId="6" fillId="6" borderId="0" xfId="0" applyFont="1" applyFill="1" applyAlignment="1">
      <alignment vertical="center"/>
    </xf>
    <xf numFmtId="164" fontId="6" fillId="6" borderId="0" xfId="0" applyNumberFormat="1" applyFont="1" applyFill="1" applyAlignment="1">
      <alignment vertical="center"/>
    </xf>
    <xf numFmtId="0" fontId="7" fillId="2" borderId="17" xfId="0" applyFont="1" applyFill="1" applyBorder="1" applyAlignment="1">
      <alignment vertical="center" wrapText="1"/>
    </xf>
    <xf numFmtId="0" fontId="7" fillId="2" borderId="18" xfId="0" applyFont="1" applyFill="1" applyBorder="1" applyAlignment="1">
      <alignment horizontal="center" vertical="center"/>
    </xf>
    <xf numFmtId="9" fontId="7" fillId="2" borderId="19" xfId="2" applyNumberFormat="1" applyFont="1" applyFill="1" applyBorder="1" applyAlignment="1">
      <alignment horizontal="center" vertical="center"/>
    </xf>
    <xf numFmtId="0" fontId="7" fillId="2" borderId="20" xfId="0" applyFont="1" applyFill="1" applyBorder="1" applyAlignment="1">
      <alignment horizontal="center" vertical="center"/>
    </xf>
    <xf numFmtId="0" fontId="7" fillId="5" borderId="17" xfId="0" applyFont="1" applyFill="1" applyBorder="1" applyAlignment="1">
      <alignment vertical="center" wrapText="1"/>
    </xf>
    <xf numFmtId="0" fontId="7" fillId="5" borderId="18" xfId="0" applyFont="1" applyFill="1" applyBorder="1" applyAlignment="1">
      <alignment horizontal="center" vertical="center"/>
    </xf>
    <xf numFmtId="9" fontId="7" fillId="5" borderId="19" xfId="2" applyFont="1" applyFill="1" applyBorder="1" applyAlignment="1">
      <alignment horizontal="center" vertical="center"/>
    </xf>
    <xf numFmtId="0" fontId="7" fillId="5" borderId="20" xfId="0" applyFont="1" applyFill="1" applyBorder="1" applyAlignment="1">
      <alignment horizontal="center" vertical="center"/>
    </xf>
    <xf numFmtId="0" fontId="7" fillId="2" borderId="10" xfId="0" applyFont="1" applyFill="1" applyBorder="1" applyAlignment="1">
      <alignment vertical="center" wrapText="1"/>
    </xf>
    <xf numFmtId="0" fontId="7" fillId="2" borderId="11" xfId="0" applyFont="1" applyFill="1" applyBorder="1" applyAlignment="1">
      <alignment horizontal="center" vertical="center"/>
    </xf>
    <xf numFmtId="9" fontId="7" fillId="2" borderId="21"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5" borderId="10" xfId="0" applyFont="1" applyFill="1" applyBorder="1" applyAlignment="1">
      <alignment vertical="center" wrapText="1"/>
    </xf>
    <xf numFmtId="0" fontId="7" fillId="5" borderId="11" xfId="0" applyFont="1" applyFill="1" applyBorder="1" applyAlignment="1">
      <alignment horizontal="center" vertical="center"/>
    </xf>
    <xf numFmtId="9" fontId="7" fillId="5" borderId="21" xfId="2" applyFont="1" applyFill="1" applyBorder="1" applyAlignment="1">
      <alignment horizontal="center" vertical="center"/>
    </xf>
    <xf numFmtId="0" fontId="7" fillId="5" borderId="12" xfId="0" applyFont="1" applyFill="1" applyBorder="1" applyAlignment="1">
      <alignment horizontal="center" vertical="center"/>
    </xf>
    <xf numFmtId="1" fontId="7" fillId="6" borderId="22" xfId="0" applyNumberFormat="1" applyFont="1" applyFill="1" applyBorder="1" applyAlignment="1">
      <alignment horizontal="right" vertical="center"/>
    </xf>
    <xf numFmtId="44" fontId="7" fillId="6" borderId="23" xfId="1" applyFont="1" applyFill="1" applyBorder="1" applyAlignment="1">
      <alignment horizontal="left" vertical="center"/>
    </xf>
    <xf numFmtId="0" fontId="7" fillId="6" borderId="24" xfId="0" applyFont="1" applyFill="1" applyBorder="1" applyAlignment="1">
      <alignment horizontal="center" vertical="center"/>
    </xf>
    <xf numFmtId="44" fontId="7" fillId="6" borderId="25" xfId="1" applyFont="1" applyFill="1" applyBorder="1" applyAlignment="1">
      <alignment horizontal="center" vertical="center"/>
    </xf>
    <xf numFmtId="0" fontId="9" fillId="6" borderId="26" xfId="0" applyFont="1" applyFill="1" applyBorder="1" applyAlignment="1">
      <alignment horizontal="center" vertical="center"/>
    </xf>
    <xf numFmtId="44" fontId="9" fillId="6" borderId="27" xfId="1" applyFont="1" applyFill="1" applyBorder="1" applyAlignment="1">
      <alignment horizontal="center" vertical="center"/>
    </xf>
    <xf numFmtId="0" fontId="7" fillId="6" borderId="28" xfId="0" applyFont="1" applyFill="1" applyBorder="1" applyAlignment="1">
      <alignment horizontal="center" vertical="center"/>
    </xf>
    <xf numFmtId="44" fontId="7" fillId="6" borderId="29" xfId="1" applyFont="1" applyFill="1" applyBorder="1" applyAlignment="1">
      <alignment horizontal="center" vertical="center"/>
    </xf>
    <xf numFmtId="0" fontId="7" fillId="6" borderId="10" xfId="0" applyFont="1" applyFill="1" applyBorder="1" applyAlignment="1">
      <alignment horizontal="center" vertical="center"/>
    </xf>
    <xf numFmtId="44" fontId="7" fillId="6" borderId="12" xfId="1" applyFont="1" applyFill="1" applyBorder="1" applyAlignment="1">
      <alignment horizontal="center" vertical="center"/>
    </xf>
    <xf numFmtId="0" fontId="7" fillId="2" borderId="30" xfId="0" applyFont="1" applyFill="1" applyBorder="1" applyAlignment="1">
      <alignment vertical="center" wrapText="1"/>
    </xf>
    <xf numFmtId="0" fontId="7" fillId="2" borderId="31" xfId="0" applyFont="1" applyFill="1" applyBorder="1" applyAlignment="1">
      <alignment horizontal="center" vertical="center"/>
    </xf>
    <xf numFmtId="9" fontId="7" fillId="2" borderId="32" xfId="0" applyNumberFormat="1" applyFont="1" applyFill="1" applyBorder="1" applyAlignment="1">
      <alignment horizontal="center" vertical="center"/>
    </xf>
    <xf numFmtId="0" fontId="7" fillId="2" borderId="33" xfId="0" applyFont="1" applyFill="1" applyBorder="1" applyAlignment="1">
      <alignment horizontal="center" vertical="center"/>
    </xf>
    <xf numFmtId="9" fontId="7" fillId="5" borderId="19" xfId="0" applyNumberFormat="1" applyFont="1" applyFill="1" applyBorder="1" applyAlignment="1">
      <alignment horizontal="center" vertical="center"/>
    </xf>
    <xf numFmtId="9" fontId="7" fillId="5" borderId="21" xfId="0" applyNumberFormat="1" applyFont="1" applyFill="1" applyBorder="1" applyAlignment="1">
      <alignment horizontal="center" vertical="center"/>
    </xf>
    <xf numFmtId="0" fontId="7" fillId="6" borderId="34" xfId="0" applyFont="1" applyFill="1" applyBorder="1" applyAlignment="1">
      <alignment horizontal="center" vertical="center"/>
    </xf>
    <xf numFmtId="44" fontId="7" fillId="6" borderId="35" xfId="1" applyFont="1" applyFill="1" applyBorder="1" applyAlignment="1">
      <alignment horizontal="center" vertical="center"/>
    </xf>
    <xf numFmtId="9" fontId="7" fillId="2" borderId="19" xfId="2" applyFont="1" applyFill="1" applyBorder="1" applyAlignment="1">
      <alignment horizontal="center" vertical="center"/>
    </xf>
    <xf numFmtId="0" fontId="9" fillId="6" borderId="36" xfId="0" applyFont="1" applyFill="1" applyBorder="1" applyAlignment="1">
      <alignment horizontal="center" vertical="center"/>
    </xf>
    <xf numFmtId="44" fontId="9" fillId="6" borderId="37" xfId="1" applyFont="1" applyFill="1" applyBorder="1" applyAlignment="1">
      <alignment horizontal="center" vertical="center"/>
    </xf>
    <xf numFmtId="9" fontId="7" fillId="2" borderId="21" xfId="2" applyFont="1" applyFill="1" applyBorder="1" applyAlignment="1">
      <alignment horizontal="center" vertical="center"/>
    </xf>
    <xf numFmtId="9" fontId="7" fillId="2" borderId="19" xfId="0" applyNumberFormat="1" applyFont="1" applyFill="1" applyBorder="1" applyAlignment="1">
      <alignment horizontal="center" vertical="center"/>
    </xf>
    <xf numFmtId="0" fontId="7" fillId="2" borderId="38" xfId="0" applyFont="1" applyFill="1" applyBorder="1" applyAlignment="1">
      <alignment vertical="center" wrapText="1"/>
    </xf>
    <xf numFmtId="0" fontId="7" fillId="5" borderId="30" xfId="0" applyFont="1" applyFill="1" applyBorder="1" applyAlignment="1">
      <alignment vertical="center" wrapText="1"/>
    </xf>
    <xf numFmtId="0" fontId="7" fillId="5" borderId="31" xfId="0" applyFont="1" applyFill="1" applyBorder="1" applyAlignment="1">
      <alignment horizontal="center" vertical="center"/>
    </xf>
    <xf numFmtId="9" fontId="7" fillId="5" borderId="32" xfId="2" applyFont="1" applyFill="1" applyBorder="1" applyAlignment="1">
      <alignment horizontal="center" vertical="center"/>
    </xf>
    <xf numFmtId="0" fontId="7" fillId="5" borderId="33" xfId="0" applyFont="1" applyFill="1" applyBorder="1" applyAlignment="1">
      <alignment horizontal="center" vertical="center"/>
    </xf>
    <xf numFmtId="0" fontId="2" fillId="0" borderId="0" xfId="0" applyFont="1"/>
    <xf numFmtId="0" fontId="6" fillId="0" borderId="0" xfId="0" applyFont="1"/>
    <xf numFmtId="0" fontId="0" fillId="0" borderId="0" xfId="0" applyAlignment="1">
      <alignment horizontal="left"/>
    </xf>
    <xf numFmtId="0" fontId="10" fillId="3" borderId="11" xfId="0" applyFont="1" applyFill="1" applyBorder="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12" fillId="9" borderId="0" xfId="0" applyFont="1" applyFill="1" applyAlignment="1">
      <alignment horizontal="left"/>
    </xf>
    <xf numFmtId="2" fontId="10" fillId="10" borderId="11" xfId="0" applyNumberFormat="1" applyFont="1" applyFill="1" applyBorder="1" applyAlignment="1">
      <alignment horizontal="left" vertical="center"/>
    </xf>
    <xf numFmtId="0" fontId="13" fillId="0" borderId="0" xfId="0" applyFont="1"/>
    <xf numFmtId="0" fontId="4" fillId="11" borderId="5" xfId="0" applyFont="1" applyFill="1" applyBorder="1" applyAlignment="1">
      <alignment horizontal="center" vertical="top"/>
    </xf>
    <xf numFmtId="44" fontId="4" fillId="11" borderId="6" xfId="1" applyFont="1" applyFill="1" applyBorder="1" applyAlignment="1">
      <alignment horizontal="center" vertical="top"/>
    </xf>
    <xf numFmtId="0" fontId="4" fillId="11" borderId="6" xfId="0" applyFont="1" applyFill="1" applyBorder="1" applyAlignment="1">
      <alignment horizontal="center" vertical="top"/>
    </xf>
    <xf numFmtId="0" fontId="2" fillId="11" borderId="10" xfId="0" applyFont="1" applyFill="1" applyBorder="1" applyAlignment="1">
      <alignment horizontal="left" vertical="center"/>
    </xf>
    <xf numFmtId="44" fontId="2" fillId="11" borderId="11" xfId="1" applyFont="1" applyFill="1" applyBorder="1" applyAlignment="1">
      <alignment horizontal="left" vertical="center"/>
    </xf>
    <xf numFmtId="0" fontId="7" fillId="11" borderId="11" xfId="0" applyFont="1" applyFill="1" applyBorder="1" applyAlignment="1">
      <alignment horizontal="left" vertical="center"/>
    </xf>
    <xf numFmtId="0" fontId="10" fillId="11" borderId="10" xfId="0" applyFont="1" applyFill="1" applyBorder="1" applyAlignment="1">
      <alignment horizontal="left" vertical="center"/>
    </xf>
    <xf numFmtId="0" fontId="2" fillId="11" borderId="11" xfId="0" applyFont="1" applyFill="1" applyBorder="1" applyAlignment="1">
      <alignment horizontal="left" vertical="center"/>
    </xf>
    <xf numFmtId="0" fontId="10" fillId="11" borderId="11" xfId="0" applyFont="1" applyFill="1" applyBorder="1" applyAlignment="1">
      <alignment horizontal="left" vertical="center"/>
    </xf>
    <xf numFmtId="0" fontId="7" fillId="11" borderId="10" xfId="0" applyFont="1" applyFill="1" applyBorder="1" applyAlignment="1">
      <alignment horizontal="left" vertical="center"/>
    </xf>
    <xf numFmtId="0" fontId="4" fillId="12" borderId="6" xfId="0" applyFont="1" applyFill="1" applyBorder="1" applyAlignment="1">
      <alignment horizontal="center" vertical="top"/>
    </xf>
    <xf numFmtId="44" fontId="4" fillId="12" borderId="6" xfId="1" applyFont="1" applyFill="1" applyBorder="1" applyAlignment="1">
      <alignment horizontal="center" vertical="top"/>
    </xf>
    <xf numFmtId="0" fontId="2" fillId="12" borderId="11" xfId="0" applyFont="1" applyFill="1" applyBorder="1" applyAlignment="1">
      <alignment horizontal="left" vertical="center"/>
    </xf>
    <xf numFmtId="44" fontId="2" fillId="12" borderId="11" xfId="1" applyFont="1" applyFill="1" applyBorder="1" applyAlignment="1">
      <alignment horizontal="left" vertical="center"/>
    </xf>
    <xf numFmtId="0" fontId="10" fillId="12" borderId="11" xfId="0" applyFont="1" applyFill="1" applyBorder="1" applyAlignment="1">
      <alignment horizontal="left" vertical="center"/>
    </xf>
    <xf numFmtId="0" fontId="7" fillId="12" borderId="11" xfId="0" applyFont="1" applyFill="1" applyBorder="1" applyAlignment="1">
      <alignment horizontal="left" vertical="center"/>
    </xf>
    <xf numFmtId="2" fontId="10" fillId="12" borderId="11" xfId="0" applyNumberFormat="1" applyFont="1" applyFill="1" applyBorder="1" applyAlignment="1">
      <alignment horizontal="left" vertical="center"/>
    </xf>
    <xf numFmtId="0" fontId="2" fillId="12" borderId="11" xfId="0" applyNumberFormat="1" applyFont="1" applyFill="1" applyBorder="1" applyAlignment="1" applyProtection="1">
      <alignment horizontal="left" vertical="top"/>
    </xf>
    <xf numFmtId="0" fontId="10" fillId="12" borderId="11" xfId="0" applyNumberFormat="1" applyFont="1" applyFill="1" applyBorder="1" applyAlignment="1" applyProtection="1">
      <alignment horizontal="left" vertical="top"/>
    </xf>
    <xf numFmtId="0" fontId="7" fillId="3" borderId="11" xfId="0" applyFont="1" applyFill="1" applyBorder="1" applyAlignment="1">
      <alignment horizontal="left" vertical="center"/>
    </xf>
    <xf numFmtId="0" fontId="4" fillId="13" borderId="6" xfId="0" applyFont="1" applyFill="1" applyBorder="1" applyAlignment="1">
      <alignment horizontal="center" vertical="top"/>
    </xf>
    <xf numFmtId="44" fontId="4" fillId="13" borderId="6" xfId="1" applyFont="1" applyFill="1" applyBorder="1" applyAlignment="1">
      <alignment horizontal="center" vertical="top"/>
    </xf>
    <xf numFmtId="0" fontId="10" fillId="13" borderId="11" xfId="0" applyFont="1" applyFill="1" applyBorder="1" applyAlignment="1">
      <alignment horizontal="left" vertical="center"/>
    </xf>
    <xf numFmtId="44" fontId="2" fillId="13" borderId="11" xfId="1" applyFont="1" applyFill="1" applyBorder="1" applyAlignment="1">
      <alignment horizontal="left" vertical="center"/>
    </xf>
    <xf numFmtId="0" fontId="10" fillId="13" borderId="11" xfId="0" applyNumberFormat="1" applyFont="1" applyFill="1" applyBorder="1" applyAlignment="1" applyProtection="1">
      <alignment horizontal="left" vertical="top"/>
    </xf>
    <xf numFmtId="0" fontId="2" fillId="13" borderId="11" xfId="0" applyNumberFormat="1" applyFont="1" applyFill="1" applyBorder="1" applyAlignment="1" applyProtection="1">
      <alignment horizontal="left" vertical="top"/>
    </xf>
    <xf numFmtId="0" fontId="2" fillId="13" borderId="11" xfId="0" applyFont="1" applyFill="1" applyBorder="1" applyAlignment="1">
      <alignment horizontal="left" vertical="center"/>
    </xf>
    <xf numFmtId="0" fontId="7" fillId="13" borderId="11" xfId="0" applyNumberFormat="1" applyFont="1" applyFill="1" applyBorder="1" applyAlignment="1" applyProtection="1">
      <alignment horizontal="left" vertical="top"/>
    </xf>
    <xf numFmtId="0" fontId="7" fillId="13" borderId="11" xfId="0" applyFont="1" applyFill="1" applyBorder="1" applyAlignment="1">
      <alignment horizontal="left" vertical="center"/>
    </xf>
    <xf numFmtId="0" fontId="2" fillId="13" borderId="11" xfId="0" applyFont="1" applyFill="1" applyBorder="1" applyAlignment="1">
      <alignment horizontal="left" vertical="center" wrapText="1"/>
    </xf>
    <xf numFmtId="2" fontId="10" fillId="13" borderId="11" xfId="0" applyNumberFormat="1" applyFont="1" applyFill="1" applyBorder="1" applyAlignment="1">
      <alignment horizontal="left" vertical="center"/>
    </xf>
    <xf numFmtId="2" fontId="2" fillId="13" borderId="11" xfId="0" applyNumberFormat="1" applyFont="1" applyFill="1" applyBorder="1" applyAlignment="1">
      <alignment horizontal="left" vertical="center"/>
    </xf>
    <xf numFmtId="0" fontId="4" fillId="14" borderId="6" xfId="0" applyFont="1" applyFill="1" applyBorder="1" applyAlignment="1">
      <alignment horizontal="center" vertical="top"/>
    </xf>
    <xf numFmtId="44" fontId="4" fillId="14" borderId="6" xfId="1" applyFont="1" applyFill="1" applyBorder="1" applyAlignment="1">
      <alignment horizontal="center" vertical="top"/>
    </xf>
    <xf numFmtId="0" fontId="2" fillId="14" borderId="11" xfId="0" applyFont="1" applyFill="1" applyBorder="1" applyAlignment="1">
      <alignment horizontal="left" vertical="center"/>
    </xf>
    <xf numFmtId="44" fontId="2" fillId="14" borderId="11" xfId="1" applyFont="1" applyFill="1" applyBorder="1" applyAlignment="1">
      <alignment horizontal="left" vertical="center"/>
    </xf>
    <xf numFmtId="2" fontId="10" fillId="14" borderId="11" xfId="0" applyNumberFormat="1" applyFont="1" applyFill="1" applyBorder="1" applyAlignment="1">
      <alignment horizontal="left" vertical="center"/>
    </xf>
    <xf numFmtId="0" fontId="10" fillId="14" borderId="11" xfId="0" applyFont="1" applyFill="1" applyBorder="1" applyAlignment="1">
      <alignment horizontal="left" vertical="center"/>
    </xf>
    <xf numFmtId="2" fontId="2" fillId="14" borderId="11" xfId="0" applyNumberFormat="1" applyFont="1" applyFill="1" applyBorder="1" applyAlignment="1">
      <alignment horizontal="left" vertical="center"/>
    </xf>
    <xf numFmtId="0" fontId="2" fillId="14" borderId="11" xfId="0" applyNumberFormat="1" applyFont="1" applyFill="1" applyBorder="1" applyAlignment="1" applyProtection="1">
      <alignment horizontal="left" vertical="top"/>
    </xf>
    <xf numFmtId="0" fontId="4" fillId="10" borderId="6" xfId="0" applyFont="1" applyFill="1" applyBorder="1" applyAlignment="1">
      <alignment horizontal="center" vertical="top"/>
    </xf>
    <xf numFmtId="44" fontId="4" fillId="10" borderId="6" xfId="1" applyFont="1" applyFill="1" applyBorder="1" applyAlignment="1">
      <alignment horizontal="center" vertical="top"/>
    </xf>
    <xf numFmtId="2" fontId="2" fillId="10" borderId="11" xfId="0" applyNumberFormat="1" applyFont="1" applyFill="1" applyBorder="1" applyAlignment="1">
      <alignment horizontal="left" vertical="center"/>
    </xf>
    <xf numFmtId="44" fontId="2" fillId="10" borderId="11" xfId="1" applyFont="1" applyFill="1" applyBorder="1" applyAlignment="1">
      <alignment horizontal="left" vertical="center"/>
    </xf>
    <xf numFmtId="0" fontId="4" fillId="10" borderId="39" xfId="0" applyFont="1" applyFill="1" applyBorder="1" applyAlignment="1">
      <alignment horizontal="center" vertical="top"/>
    </xf>
    <xf numFmtId="2" fontId="10" fillId="10" borderId="21" xfId="0" applyNumberFormat="1" applyFont="1" applyFill="1" applyBorder="1" applyAlignment="1">
      <alignment horizontal="left" vertical="center"/>
    </xf>
    <xf numFmtId="2" fontId="2" fillId="10" borderId="21" xfId="0" applyNumberFormat="1" applyFont="1" applyFill="1" applyBorder="1" applyAlignment="1">
      <alignment horizontal="left" vertical="center"/>
    </xf>
    <xf numFmtId="6" fontId="0" fillId="0" borderId="0" xfId="0" applyNumberFormat="1"/>
    <xf numFmtId="0" fontId="0" fillId="0" borderId="0" xfId="0" applyAlignment="1">
      <alignment horizontal="center"/>
    </xf>
    <xf numFmtId="0" fontId="14" fillId="0" borderId="0" xfId="0" applyFont="1" applyAlignment="1">
      <alignment horizontal="center"/>
    </xf>
    <xf numFmtId="0" fontId="14" fillId="0" borderId="0" xfId="0" applyFont="1"/>
    <xf numFmtId="42" fontId="14" fillId="0" borderId="0" xfId="0" applyNumberFormat="1" applyFont="1"/>
    <xf numFmtId="44" fontId="14" fillId="0" borderId="0" xfId="1" applyFont="1"/>
    <xf numFmtId="0" fontId="15" fillId="0" borderId="0" xfId="0" applyFont="1" applyAlignment="1">
      <alignment horizontal="center" vertical="center" wrapText="1"/>
    </xf>
    <xf numFmtId="0" fontId="14" fillId="0" borderId="11" xfId="0" applyFont="1" applyBorder="1"/>
    <xf numFmtId="42" fontId="14" fillId="0" borderId="11" xfId="0" applyNumberFormat="1" applyFont="1" applyBorder="1"/>
    <xf numFmtId="0" fontId="14" fillId="0" borderId="10" xfId="0" applyFont="1" applyBorder="1" applyAlignment="1">
      <alignment horizontal="center"/>
    </xf>
    <xf numFmtId="44" fontId="14" fillId="0" borderId="12" xfId="1" applyFont="1" applyBorder="1"/>
    <xf numFmtId="0" fontId="14" fillId="0" borderId="30" xfId="0" applyFont="1" applyBorder="1" applyAlignment="1">
      <alignment horizontal="center"/>
    </xf>
    <xf numFmtId="0" fontId="14" fillId="0" borderId="31" xfId="0" applyFont="1" applyBorder="1"/>
    <xf numFmtId="42" fontId="14" fillId="0" borderId="31" xfId="0" applyNumberFormat="1" applyFont="1" applyBorder="1"/>
    <xf numFmtId="44" fontId="14" fillId="0" borderId="33" xfId="1" applyFont="1" applyBorder="1"/>
    <xf numFmtId="0" fontId="16" fillId="4" borderId="41" xfId="0" applyFont="1" applyFill="1" applyBorder="1" applyAlignment="1">
      <alignment horizontal="center" vertical="center" wrapText="1"/>
    </xf>
    <xf numFmtId="0" fontId="16" fillId="4" borderId="42" xfId="0" applyFont="1" applyFill="1" applyBorder="1" applyAlignment="1">
      <alignment horizontal="center" vertical="center" wrapText="1"/>
    </xf>
    <xf numFmtId="42" fontId="16" fillId="4" borderId="42" xfId="0" applyNumberFormat="1" applyFont="1" applyFill="1" applyBorder="1" applyAlignment="1">
      <alignment horizontal="center" vertical="center" wrapText="1"/>
    </xf>
    <xf numFmtId="44" fontId="16" fillId="4" borderId="43" xfId="1" applyFont="1" applyFill="1" applyBorder="1" applyAlignment="1">
      <alignment horizontal="center" vertical="center" wrapText="1"/>
    </xf>
    <xf numFmtId="0" fontId="17" fillId="0" borderId="28" xfId="0" applyFont="1" applyBorder="1" applyAlignment="1">
      <alignment horizontal="center"/>
    </xf>
    <xf numFmtId="0" fontId="17" fillId="0" borderId="40" xfId="0" applyFont="1" applyBorder="1"/>
    <xf numFmtId="42" fontId="17" fillId="0" borderId="40" xfId="0" applyNumberFormat="1" applyFont="1" applyBorder="1"/>
    <xf numFmtId="44" fontId="17" fillId="0" borderId="40" xfId="1" applyFont="1" applyBorder="1"/>
    <xf numFmtId="44" fontId="17" fillId="0" borderId="29" xfId="1" applyFont="1" applyBorder="1"/>
  </cellXfs>
  <cellStyles count="3">
    <cellStyle name="Currency" xfId="1" builtinId="4"/>
    <cellStyle name="Normal" xfId="0" builtinId="0"/>
    <cellStyle name="Percent" xfId="2" builtinId="5"/>
  </cellStyles>
  <dxfs count="335">
    <dxf>
      <font>
        <b/>
        <i val="0"/>
        <color rgb="FFFF0000"/>
      </font>
    </dxf>
    <dxf>
      <font>
        <b/>
        <i val="0"/>
        <color rgb="FFFF0000"/>
      </font>
    </dxf>
    <dxf>
      <font>
        <b/>
        <i val="0"/>
        <color rgb="FFFF0000"/>
      </font>
    </dxf>
    <dxf>
      <font>
        <b/>
        <i val="0"/>
        <strike val="0"/>
      </font>
      <fill>
        <patternFill>
          <bgColor rgb="FF00CC00"/>
        </patternFill>
      </fill>
    </dxf>
    <dxf>
      <font>
        <b/>
        <i val="0"/>
      </font>
      <fill>
        <patternFill>
          <bgColor theme="8" tint="0.59996337778862885"/>
        </patternFill>
      </fill>
    </dxf>
    <dxf>
      <fill>
        <patternFill>
          <bgColor rgb="FFFF0000"/>
        </patternFill>
      </fill>
    </dxf>
    <dxf>
      <font>
        <b/>
        <i val="0"/>
        <color theme="0"/>
      </font>
      <fill>
        <patternFill>
          <bgColor rgb="FF7030A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70C0"/>
      </font>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00CC00"/>
      <color rgb="FFFF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Totals!$D$3:$D$14</c:f>
              <c:strCache>
                <c:ptCount val="12"/>
                <c:pt idx="0">
                  <c:v>Day, Jason</c:v>
                </c:pt>
                <c:pt idx="1">
                  <c:v>Fowler, Rickie</c:v>
                </c:pt>
                <c:pt idx="2">
                  <c:v>Johnson, Dustin</c:v>
                </c:pt>
                <c:pt idx="3">
                  <c:v>Johnson, Zach</c:v>
                </c:pt>
                <c:pt idx="4">
                  <c:v>Kuchar, Matt</c:v>
                </c:pt>
                <c:pt idx="5">
                  <c:v>McIlroy, Rory</c:v>
                </c:pt>
                <c:pt idx="6">
                  <c:v>Mickelson, Phil</c:v>
                </c:pt>
                <c:pt idx="7">
                  <c:v>Rose, Justin</c:v>
                </c:pt>
                <c:pt idx="8">
                  <c:v>Scott, Adam</c:v>
                </c:pt>
                <c:pt idx="9">
                  <c:v>Spieth, Jordan</c:v>
                </c:pt>
                <c:pt idx="10">
                  <c:v>Stenson, Henrik</c:v>
                </c:pt>
                <c:pt idx="11">
                  <c:v>Watson, Bubba</c:v>
                </c:pt>
              </c:strCache>
            </c:strRef>
          </c:cat>
          <c:val>
            <c:numRef>
              <c:f>Totals!$E$3:$E$14</c:f>
              <c:numCache>
                <c:formatCode>General</c:formatCode>
                <c:ptCount val="12"/>
                <c:pt idx="0">
                  <c:v>144</c:v>
                </c:pt>
                <c:pt idx="1">
                  <c:v>58</c:v>
                </c:pt>
                <c:pt idx="2">
                  <c:v>47</c:v>
                </c:pt>
                <c:pt idx="3">
                  <c:v>6</c:v>
                </c:pt>
                <c:pt idx="4">
                  <c:v>2</c:v>
                </c:pt>
                <c:pt idx="5">
                  <c:v>84</c:v>
                </c:pt>
                <c:pt idx="6">
                  <c:v>45</c:v>
                </c:pt>
                <c:pt idx="7">
                  <c:v>25</c:v>
                </c:pt>
                <c:pt idx="8">
                  <c:v>84</c:v>
                </c:pt>
                <c:pt idx="9">
                  <c:v>65</c:v>
                </c:pt>
                <c:pt idx="10">
                  <c:v>25</c:v>
                </c:pt>
                <c:pt idx="11">
                  <c:v>69</c:v>
                </c:pt>
              </c:numCache>
            </c:numRef>
          </c:val>
          <c:extLst>
            <c:ext xmlns:c16="http://schemas.microsoft.com/office/drawing/2014/chart" uri="{C3380CC4-5D6E-409C-BE32-E72D297353CC}">
              <c16:uniqueId val="{00000000-278E-4CA3-AF8E-D92E60158EF5}"/>
            </c:ext>
          </c:extLst>
        </c:ser>
        <c:dLbls>
          <c:showLegendKey val="0"/>
          <c:showVal val="0"/>
          <c:showCatName val="0"/>
          <c:showSerName val="0"/>
          <c:showPercent val="0"/>
          <c:showBubbleSize val="0"/>
        </c:dLbls>
        <c:gapWidth val="150"/>
        <c:shape val="box"/>
        <c:axId val="147948912"/>
        <c:axId val="147949304"/>
        <c:axId val="0"/>
      </c:bar3DChart>
      <c:catAx>
        <c:axId val="147948912"/>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147949304"/>
        <c:crosses val="autoZero"/>
        <c:auto val="1"/>
        <c:lblAlgn val="ctr"/>
        <c:lblOffset val="100"/>
        <c:noMultiLvlLbl val="0"/>
      </c:catAx>
      <c:valAx>
        <c:axId val="147949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147948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B</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Totals!$D$15:$D$34</c:f>
              <c:strCache>
                <c:ptCount val="20"/>
                <c:pt idx="0">
                  <c:v>Casey, Paul</c:v>
                </c:pt>
                <c:pt idx="1">
                  <c:v>Dufner, Jason</c:v>
                </c:pt>
                <c:pt idx="2">
                  <c:v>Els, Ernie</c:v>
                </c:pt>
                <c:pt idx="3">
                  <c:v>Furyk, Jim</c:v>
                </c:pt>
                <c:pt idx="4">
                  <c:v>Garcia, Sergio</c:v>
                </c:pt>
                <c:pt idx="5">
                  <c:v>Grace, Branden</c:v>
                </c:pt>
                <c:pt idx="6">
                  <c:v>Haas, Bill</c:v>
                </c:pt>
                <c:pt idx="7">
                  <c:v>Holmes, J.B.</c:v>
                </c:pt>
                <c:pt idx="8">
                  <c:v>Kaymer, Martin</c:v>
                </c:pt>
                <c:pt idx="9">
                  <c:v>Mahan, Hunter</c:v>
                </c:pt>
                <c:pt idx="10">
                  <c:v>McDowell, Graeme</c:v>
                </c:pt>
                <c:pt idx="11">
                  <c:v>Na, Kevin</c:v>
                </c:pt>
                <c:pt idx="12">
                  <c:v>Oosthuizen, Louis</c:v>
                </c:pt>
                <c:pt idx="13">
                  <c:v>Poulter, Ian</c:v>
                </c:pt>
                <c:pt idx="14">
                  <c:v>Reed, Patrick</c:v>
                </c:pt>
                <c:pt idx="15">
                  <c:v>Schwartzel, Charl</c:v>
                </c:pt>
                <c:pt idx="16">
                  <c:v>Simpson, Webb</c:v>
                </c:pt>
                <c:pt idx="17">
                  <c:v>Snedeker, Brandt</c:v>
                </c:pt>
                <c:pt idx="18">
                  <c:v>Walker, Jimmy</c:v>
                </c:pt>
                <c:pt idx="19">
                  <c:v>Westwood, Lee</c:v>
                </c:pt>
              </c:strCache>
            </c:strRef>
          </c:cat>
          <c:val>
            <c:numRef>
              <c:f>Totals!$E$15:$E$34</c:f>
              <c:numCache>
                <c:formatCode>General</c:formatCode>
                <c:ptCount val="20"/>
                <c:pt idx="0">
                  <c:v>45</c:v>
                </c:pt>
                <c:pt idx="1">
                  <c:v>12</c:v>
                </c:pt>
                <c:pt idx="2">
                  <c:v>1</c:v>
                </c:pt>
                <c:pt idx="3">
                  <c:v>1</c:v>
                </c:pt>
                <c:pt idx="4">
                  <c:v>51</c:v>
                </c:pt>
                <c:pt idx="5">
                  <c:v>13</c:v>
                </c:pt>
                <c:pt idx="6">
                  <c:v>45</c:v>
                </c:pt>
                <c:pt idx="7">
                  <c:v>5</c:v>
                </c:pt>
                <c:pt idx="8">
                  <c:v>4</c:v>
                </c:pt>
                <c:pt idx="9">
                  <c:v>4</c:v>
                </c:pt>
                <c:pt idx="10">
                  <c:v>3</c:v>
                </c:pt>
                <c:pt idx="11">
                  <c:v>22</c:v>
                </c:pt>
                <c:pt idx="12">
                  <c:v>168</c:v>
                </c:pt>
                <c:pt idx="13">
                  <c:v>10</c:v>
                </c:pt>
                <c:pt idx="14">
                  <c:v>97</c:v>
                </c:pt>
                <c:pt idx="15">
                  <c:v>103</c:v>
                </c:pt>
                <c:pt idx="16">
                  <c:v>3</c:v>
                </c:pt>
                <c:pt idx="17">
                  <c:v>38</c:v>
                </c:pt>
                <c:pt idx="18">
                  <c:v>22</c:v>
                </c:pt>
                <c:pt idx="19">
                  <c:v>7</c:v>
                </c:pt>
              </c:numCache>
            </c:numRef>
          </c:val>
          <c:extLst>
            <c:ext xmlns:c16="http://schemas.microsoft.com/office/drawing/2014/chart" uri="{C3380CC4-5D6E-409C-BE32-E72D297353CC}">
              <c16:uniqueId val="{00000000-FCB8-4FDF-A394-295D1593C60A}"/>
            </c:ext>
          </c:extLst>
        </c:ser>
        <c:dLbls>
          <c:showLegendKey val="0"/>
          <c:showVal val="0"/>
          <c:showCatName val="0"/>
          <c:showSerName val="0"/>
          <c:showPercent val="0"/>
          <c:showBubbleSize val="0"/>
        </c:dLbls>
        <c:gapWidth val="150"/>
        <c:shape val="box"/>
        <c:axId val="147951264"/>
        <c:axId val="147952048"/>
        <c:axId val="0"/>
      </c:bar3DChart>
      <c:catAx>
        <c:axId val="147951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147952048"/>
        <c:crosses val="autoZero"/>
        <c:auto val="1"/>
        <c:lblAlgn val="ctr"/>
        <c:lblOffset val="100"/>
        <c:noMultiLvlLbl val="0"/>
      </c:catAx>
      <c:valAx>
        <c:axId val="147952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14795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C</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Totals!$D$35:$D$54</c:f>
              <c:strCache>
                <c:ptCount val="20"/>
                <c:pt idx="0">
                  <c:v>Bradley, Keegan</c:v>
                </c:pt>
                <c:pt idx="1">
                  <c:v>Donaldson, Jamie</c:v>
                </c:pt>
                <c:pt idx="2">
                  <c:v>Dubuisson, Victor</c:v>
                </c:pt>
                <c:pt idx="3">
                  <c:v>English, Harris</c:v>
                </c:pt>
                <c:pt idx="4">
                  <c:v>Fitzpatrick, Matthew</c:v>
                </c:pt>
                <c:pt idx="5">
                  <c:v>Hoffman, Charley</c:v>
                </c:pt>
                <c:pt idx="6">
                  <c:v>Horschel, Billy</c:v>
                </c:pt>
                <c:pt idx="7">
                  <c:v>Kirk, Chris</c:v>
                </c:pt>
                <c:pt idx="8">
                  <c:v>Koepka, Brooks</c:v>
                </c:pt>
                <c:pt idx="9">
                  <c:v>Lee, Danny</c:v>
                </c:pt>
                <c:pt idx="10">
                  <c:v>Leishman, Marc</c:v>
                </c:pt>
                <c:pt idx="11">
                  <c:v>Love, Davis</c:v>
                </c:pt>
                <c:pt idx="12">
                  <c:v>Lowry, Shane</c:v>
                </c:pt>
                <c:pt idx="13">
                  <c:v>Matsuyama, Hideki</c:v>
                </c:pt>
                <c:pt idx="14">
                  <c:v>Moore, Ryan</c:v>
                </c:pt>
                <c:pt idx="15">
                  <c:v>Piercy, Scott</c:v>
                </c:pt>
                <c:pt idx="16">
                  <c:v>Streelman, Kevin</c:v>
                </c:pt>
                <c:pt idx="17">
                  <c:v>Taylor, Vaughn</c:v>
                </c:pt>
                <c:pt idx="18">
                  <c:v>Wiesberger, Bernd</c:v>
                </c:pt>
                <c:pt idx="19">
                  <c:v>Willett, Danny</c:v>
                </c:pt>
              </c:strCache>
            </c:strRef>
          </c:cat>
          <c:val>
            <c:numRef>
              <c:f>Totals!$E$35:$E$54</c:f>
              <c:numCache>
                <c:formatCode>General</c:formatCode>
                <c:ptCount val="20"/>
                <c:pt idx="0">
                  <c:v>17</c:v>
                </c:pt>
                <c:pt idx="1">
                  <c:v>17</c:v>
                </c:pt>
                <c:pt idx="2">
                  <c:v>11</c:v>
                </c:pt>
                <c:pt idx="3">
                  <c:v>9</c:v>
                </c:pt>
                <c:pt idx="4">
                  <c:v>8</c:v>
                </c:pt>
                <c:pt idx="5">
                  <c:v>88</c:v>
                </c:pt>
                <c:pt idx="6">
                  <c:v>29</c:v>
                </c:pt>
                <c:pt idx="7">
                  <c:v>26</c:v>
                </c:pt>
                <c:pt idx="8">
                  <c:v>140</c:v>
                </c:pt>
                <c:pt idx="9">
                  <c:v>13</c:v>
                </c:pt>
                <c:pt idx="10">
                  <c:v>82</c:v>
                </c:pt>
                <c:pt idx="11">
                  <c:v>3</c:v>
                </c:pt>
                <c:pt idx="12">
                  <c:v>14</c:v>
                </c:pt>
                <c:pt idx="13">
                  <c:v>239</c:v>
                </c:pt>
                <c:pt idx="14">
                  <c:v>106</c:v>
                </c:pt>
                <c:pt idx="15">
                  <c:v>7</c:v>
                </c:pt>
                <c:pt idx="16">
                  <c:v>19</c:v>
                </c:pt>
                <c:pt idx="17">
                  <c:v>2</c:v>
                </c:pt>
                <c:pt idx="18">
                  <c:v>12</c:v>
                </c:pt>
                <c:pt idx="19">
                  <c:v>139</c:v>
                </c:pt>
              </c:numCache>
            </c:numRef>
          </c:val>
          <c:extLst>
            <c:ext xmlns:c16="http://schemas.microsoft.com/office/drawing/2014/chart" uri="{C3380CC4-5D6E-409C-BE32-E72D297353CC}">
              <c16:uniqueId val="{00000000-BB07-4D9B-8D34-5B0327ED4BB0}"/>
            </c:ext>
          </c:extLst>
        </c:ser>
        <c:dLbls>
          <c:showLegendKey val="0"/>
          <c:showVal val="0"/>
          <c:showCatName val="0"/>
          <c:showSerName val="0"/>
          <c:showPercent val="0"/>
          <c:showBubbleSize val="0"/>
        </c:dLbls>
        <c:gapWidth val="150"/>
        <c:shape val="box"/>
        <c:axId val="281297280"/>
        <c:axId val="281297672"/>
        <c:axId val="0"/>
      </c:bar3DChart>
      <c:catAx>
        <c:axId val="281297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281297672"/>
        <c:crosses val="autoZero"/>
        <c:auto val="1"/>
        <c:lblAlgn val="ctr"/>
        <c:lblOffset val="100"/>
        <c:noMultiLvlLbl val="0"/>
      </c:catAx>
      <c:valAx>
        <c:axId val="281297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2812972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D</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Totals!$I$3:$I$24</c:f>
              <c:strCache>
                <c:ptCount val="22"/>
                <c:pt idx="0">
                  <c:v>An, Byeong-Hun</c:v>
                </c:pt>
                <c:pt idx="1">
                  <c:v>Aphibarnrat, Kiradech</c:v>
                </c:pt>
                <c:pt idx="2">
                  <c:v>Bae, Sangmoon</c:v>
                </c:pt>
                <c:pt idx="3">
                  <c:v>Berger, Daniel</c:v>
                </c:pt>
                <c:pt idx="4">
                  <c:v>Bowditch, Steven</c:v>
                </c:pt>
                <c:pt idx="5">
                  <c:v>Cabrera-Bello, Rafael</c:v>
                </c:pt>
                <c:pt idx="6">
                  <c:v>Gomez, Fabian</c:v>
                </c:pt>
                <c:pt idx="7">
                  <c:v>Grillo, Emiliano</c:v>
                </c:pt>
                <c:pt idx="8">
                  <c:v>Herman, Jim</c:v>
                </c:pt>
                <c:pt idx="9">
                  <c:v>Jaidee, Thongchai</c:v>
                </c:pt>
                <c:pt idx="10">
                  <c:v>Kaufman, Smylie</c:v>
                </c:pt>
                <c:pt idx="11">
                  <c:v>Kisner, Kevin</c:v>
                </c:pt>
                <c:pt idx="12">
                  <c:v>Kjeldsen, Søren</c:v>
                </c:pt>
                <c:pt idx="13">
                  <c:v>Knox, Russell</c:v>
                </c:pt>
                <c:pt idx="14">
                  <c:v>Lahiri, Anirban</c:v>
                </c:pt>
                <c:pt idx="15">
                  <c:v>Lingmerth, David</c:v>
                </c:pt>
                <c:pt idx="16">
                  <c:v>Merritt, Troy</c:v>
                </c:pt>
                <c:pt idx="17">
                  <c:v>Smith, Cameron</c:v>
                </c:pt>
                <c:pt idx="18">
                  <c:v>Streb, Robert</c:v>
                </c:pt>
                <c:pt idx="19">
                  <c:v>Sullivan, Andy</c:v>
                </c:pt>
                <c:pt idx="20">
                  <c:v>Thomas, Justin</c:v>
                </c:pt>
                <c:pt idx="21">
                  <c:v>Wood, Chris</c:v>
                </c:pt>
              </c:strCache>
            </c:strRef>
          </c:cat>
          <c:val>
            <c:numRef>
              <c:f>Totals!$J$3:$J$24</c:f>
              <c:numCache>
                <c:formatCode>General</c:formatCode>
                <c:ptCount val="22"/>
                <c:pt idx="0">
                  <c:v>52</c:v>
                </c:pt>
                <c:pt idx="1">
                  <c:v>25</c:v>
                </c:pt>
                <c:pt idx="2">
                  <c:v>33</c:v>
                </c:pt>
                <c:pt idx="3">
                  <c:v>38</c:v>
                </c:pt>
                <c:pt idx="4">
                  <c:v>10</c:v>
                </c:pt>
                <c:pt idx="5">
                  <c:v>164</c:v>
                </c:pt>
                <c:pt idx="6">
                  <c:v>9</c:v>
                </c:pt>
                <c:pt idx="7">
                  <c:v>35</c:v>
                </c:pt>
                <c:pt idx="8">
                  <c:v>16</c:v>
                </c:pt>
                <c:pt idx="9">
                  <c:v>21</c:v>
                </c:pt>
                <c:pt idx="10">
                  <c:v>28</c:v>
                </c:pt>
                <c:pt idx="11">
                  <c:v>155</c:v>
                </c:pt>
                <c:pt idx="12">
                  <c:v>16</c:v>
                </c:pt>
                <c:pt idx="13">
                  <c:v>43</c:v>
                </c:pt>
                <c:pt idx="14">
                  <c:v>29</c:v>
                </c:pt>
                <c:pt idx="15">
                  <c:v>41</c:v>
                </c:pt>
                <c:pt idx="16">
                  <c:v>41</c:v>
                </c:pt>
                <c:pt idx="17">
                  <c:v>10</c:v>
                </c:pt>
                <c:pt idx="18">
                  <c:v>18</c:v>
                </c:pt>
                <c:pt idx="19">
                  <c:v>44</c:v>
                </c:pt>
                <c:pt idx="20">
                  <c:v>134</c:v>
                </c:pt>
                <c:pt idx="21">
                  <c:v>19</c:v>
                </c:pt>
              </c:numCache>
            </c:numRef>
          </c:val>
          <c:extLst>
            <c:ext xmlns:c16="http://schemas.microsoft.com/office/drawing/2014/chart" uri="{C3380CC4-5D6E-409C-BE32-E72D297353CC}">
              <c16:uniqueId val="{00000000-FD07-4A30-9BCB-9911C24A3DDD}"/>
            </c:ext>
          </c:extLst>
        </c:ser>
        <c:dLbls>
          <c:showLegendKey val="0"/>
          <c:showVal val="0"/>
          <c:showCatName val="0"/>
          <c:showSerName val="0"/>
          <c:showPercent val="0"/>
          <c:showBubbleSize val="0"/>
        </c:dLbls>
        <c:gapWidth val="150"/>
        <c:shape val="box"/>
        <c:axId val="281298848"/>
        <c:axId val="283997696"/>
        <c:axId val="0"/>
      </c:bar3DChart>
      <c:catAx>
        <c:axId val="2812988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283997696"/>
        <c:crosses val="autoZero"/>
        <c:auto val="1"/>
        <c:lblAlgn val="ctr"/>
        <c:lblOffset val="100"/>
        <c:noMultiLvlLbl val="0"/>
      </c:catAx>
      <c:valAx>
        <c:axId val="283997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281298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Totals!$I$25:$I$36</c:f>
              <c:strCache>
                <c:ptCount val="12"/>
                <c:pt idx="0">
                  <c:v>Cabrera, Angel</c:v>
                </c:pt>
                <c:pt idx="1">
                  <c:v>Clarke, Darren</c:v>
                </c:pt>
                <c:pt idx="2">
                  <c:v>Couples, Fred</c:v>
                </c:pt>
                <c:pt idx="3">
                  <c:v>Immelman, Trevor</c:v>
                </c:pt>
                <c:pt idx="4">
                  <c:v>Langer, Bernhard</c:v>
                </c:pt>
                <c:pt idx="5">
                  <c:v>Lyle, Sandy</c:v>
                </c:pt>
                <c:pt idx="6">
                  <c:v>Mize, Larry</c:v>
                </c:pt>
                <c:pt idx="7">
                  <c:v>O'Meara, Mark</c:v>
                </c:pt>
                <c:pt idx="8">
                  <c:v>Singh, Vijay</c:v>
                </c:pt>
                <c:pt idx="9">
                  <c:v>Watson, Tom</c:v>
                </c:pt>
                <c:pt idx="10">
                  <c:v>Weir, Mike</c:v>
                </c:pt>
                <c:pt idx="11">
                  <c:v>Woosnam, Ian</c:v>
                </c:pt>
              </c:strCache>
            </c:strRef>
          </c:cat>
          <c:val>
            <c:numRef>
              <c:f>Totals!$J$25:$J$36</c:f>
              <c:numCache>
                <c:formatCode>General</c:formatCode>
                <c:ptCount val="12"/>
                <c:pt idx="0">
                  <c:v>275</c:v>
                </c:pt>
                <c:pt idx="1">
                  <c:v>20</c:v>
                </c:pt>
                <c:pt idx="2">
                  <c:v>11</c:v>
                </c:pt>
                <c:pt idx="3">
                  <c:v>27</c:v>
                </c:pt>
                <c:pt idx="4">
                  <c:v>104</c:v>
                </c:pt>
                <c:pt idx="5">
                  <c:v>1</c:v>
                </c:pt>
                <c:pt idx="6">
                  <c:v>0</c:v>
                </c:pt>
                <c:pt idx="7">
                  <c:v>18</c:v>
                </c:pt>
                <c:pt idx="8">
                  <c:v>178</c:v>
                </c:pt>
                <c:pt idx="9">
                  <c:v>2</c:v>
                </c:pt>
                <c:pt idx="10">
                  <c:v>13</c:v>
                </c:pt>
                <c:pt idx="11">
                  <c:v>5</c:v>
                </c:pt>
              </c:numCache>
            </c:numRef>
          </c:val>
          <c:extLst>
            <c:ext xmlns:c16="http://schemas.microsoft.com/office/drawing/2014/chart" uri="{C3380CC4-5D6E-409C-BE32-E72D297353CC}">
              <c16:uniqueId val="{00000000-D6D0-47BD-AB9C-FF3F6A152D7D}"/>
            </c:ext>
          </c:extLst>
        </c:ser>
        <c:dLbls>
          <c:showLegendKey val="0"/>
          <c:showVal val="0"/>
          <c:showCatName val="0"/>
          <c:showSerName val="0"/>
          <c:showPercent val="0"/>
          <c:showBubbleSize val="0"/>
        </c:dLbls>
        <c:gapWidth val="150"/>
        <c:shape val="box"/>
        <c:axId val="440804104"/>
        <c:axId val="440808808"/>
        <c:axId val="0"/>
      </c:bar3DChart>
      <c:catAx>
        <c:axId val="440804104"/>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440808808"/>
        <c:crosses val="autoZero"/>
        <c:auto val="1"/>
        <c:lblAlgn val="ctr"/>
        <c:lblOffset val="100"/>
        <c:noMultiLvlLbl val="0"/>
      </c:catAx>
      <c:valAx>
        <c:axId val="440808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440804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F</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Totals!$I$37:$I$42</c:f>
              <c:strCache>
                <c:ptCount val="6"/>
                <c:pt idx="0">
                  <c:v>Bard, Derek</c:v>
                </c:pt>
                <c:pt idx="1">
                  <c:v>Chaplet, Paul</c:v>
                </c:pt>
                <c:pt idx="2">
                  <c:v>DeChambeau, Bryson</c:v>
                </c:pt>
                <c:pt idx="3">
                  <c:v>Jin, Cheng</c:v>
                </c:pt>
                <c:pt idx="4">
                  <c:v>Langasque, Romain</c:v>
                </c:pt>
                <c:pt idx="5">
                  <c:v>Schmitz, Sammy</c:v>
                </c:pt>
              </c:strCache>
            </c:strRef>
          </c:cat>
          <c:val>
            <c:numRef>
              <c:f>Totals!$J$37:$J$42</c:f>
              <c:numCache>
                <c:formatCode>General</c:formatCode>
                <c:ptCount val="6"/>
                <c:pt idx="0">
                  <c:v>70</c:v>
                </c:pt>
                <c:pt idx="1">
                  <c:v>35</c:v>
                </c:pt>
                <c:pt idx="2">
                  <c:v>271</c:v>
                </c:pt>
                <c:pt idx="3">
                  <c:v>97</c:v>
                </c:pt>
                <c:pt idx="4">
                  <c:v>96</c:v>
                </c:pt>
                <c:pt idx="5">
                  <c:v>85</c:v>
                </c:pt>
              </c:numCache>
            </c:numRef>
          </c:val>
          <c:extLst>
            <c:ext xmlns:c16="http://schemas.microsoft.com/office/drawing/2014/chart" uri="{C3380CC4-5D6E-409C-BE32-E72D297353CC}">
              <c16:uniqueId val="{00000000-8ABF-44E1-BA48-9EB8B5FC53C7}"/>
            </c:ext>
          </c:extLst>
        </c:ser>
        <c:dLbls>
          <c:showLegendKey val="0"/>
          <c:showVal val="0"/>
          <c:showCatName val="0"/>
          <c:showSerName val="0"/>
          <c:showPercent val="0"/>
          <c:showBubbleSize val="0"/>
        </c:dLbls>
        <c:gapWidth val="150"/>
        <c:shape val="box"/>
        <c:axId val="440807240"/>
        <c:axId val="440805280"/>
        <c:axId val="0"/>
      </c:bar3DChart>
      <c:catAx>
        <c:axId val="440807240"/>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440805280"/>
        <c:crosses val="autoZero"/>
        <c:auto val="1"/>
        <c:lblAlgn val="ctr"/>
        <c:lblOffset val="100"/>
        <c:noMultiLvlLbl val="0"/>
      </c:catAx>
      <c:valAx>
        <c:axId val="440805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en-US"/>
          </a:p>
        </c:txPr>
        <c:crossAx val="440807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243840</xdr:colOff>
      <xdr:row>1</xdr:row>
      <xdr:rowOff>15240</xdr:rowOff>
    </xdr:from>
    <xdr:to>
      <xdr:col>17</xdr:col>
      <xdr:colOff>3764280</xdr:colOff>
      <xdr:row>21</xdr:row>
      <xdr:rowOff>106680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259080</xdr:colOff>
      <xdr:row>22</xdr:row>
      <xdr:rowOff>7620</xdr:rowOff>
    </xdr:from>
    <xdr:to>
      <xdr:col>17</xdr:col>
      <xdr:colOff>3779520</xdr:colOff>
      <xdr:row>43</xdr:row>
      <xdr:rowOff>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281940</xdr:colOff>
      <xdr:row>43</xdr:row>
      <xdr:rowOff>7620</xdr:rowOff>
    </xdr:from>
    <xdr:to>
      <xdr:col>17</xdr:col>
      <xdr:colOff>3802380</xdr:colOff>
      <xdr:row>64</xdr:row>
      <xdr:rowOff>22860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3535680</xdr:colOff>
      <xdr:row>1</xdr:row>
      <xdr:rowOff>45720</xdr:rowOff>
    </xdr:from>
    <xdr:to>
      <xdr:col>18</xdr:col>
      <xdr:colOff>3253740</xdr:colOff>
      <xdr:row>22</xdr:row>
      <xdr:rowOff>7620</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3566160</xdr:colOff>
      <xdr:row>22</xdr:row>
      <xdr:rowOff>15240</xdr:rowOff>
    </xdr:from>
    <xdr:to>
      <xdr:col>18</xdr:col>
      <xdr:colOff>3284220</xdr:colOff>
      <xdr:row>43</xdr:row>
      <xdr:rowOff>7620</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3528060</xdr:colOff>
      <xdr:row>43</xdr:row>
      <xdr:rowOff>45720</xdr:rowOff>
    </xdr:from>
    <xdr:to>
      <xdr:col>18</xdr:col>
      <xdr:colOff>3246120</xdr:colOff>
      <xdr:row>64</xdr:row>
      <xdr:rowOff>60960</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8"/>
  <sheetViews>
    <sheetView showGridLines="0" tabSelected="1" zoomScaleNormal="100" workbookViewId="0">
      <pane xSplit="5" ySplit="1" topLeftCell="F2" activePane="bottomRight" state="frozen"/>
      <selection pane="topRight" activeCell="F1" sqref="F1"/>
      <selection pane="bottomLeft" activeCell="A2" sqref="A2"/>
      <selection pane="bottomRight"/>
    </sheetView>
  </sheetViews>
  <sheetFormatPr defaultColWidth="8.875" defaultRowHeight="10.9"/>
  <cols>
    <col min="1" max="1" width="6.625" style="9" bestFit="1" customWidth="1"/>
    <col min="2" max="2" width="14.625" style="9" bestFit="1" customWidth="1"/>
    <col min="3" max="3" width="26.75" style="9" hidden="1" customWidth="1"/>
    <col min="4" max="4" width="17" style="9" hidden="1" customWidth="1"/>
    <col min="5" max="5" width="10.125" style="9" hidden="1" customWidth="1"/>
    <col min="6" max="6" width="12.375" style="9" bestFit="1" customWidth="1"/>
    <col min="7" max="7" width="13.625" style="9" bestFit="1" customWidth="1"/>
    <col min="8" max="8" width="16.75" style="9" bestFit="1" customWidth="1"/>
    <col min="9" max="9" width="13.625" style="9" bestFit="1" customWidth="1"/>
    <col min="10" max="10" width="16.75" style="9" bestFit="1" customWidth="1"/>
    <col min="11" max="11" width="13.625" style="9" bestFit="1" customWidth="1"/>
    <col min="12" max="12" width="16.75" style="9" bestFit="1" customWidth="1"/>
    <col min="13" max="13" width="13.625" style="9" bestFit="1" customWidth="1"/>
    <col min="14" max="14" width="16.75" style="9" bestFit="1" customWidth="1"/>
    <col min="15" max="15" width="13.625" style="9" bestFit="1" customWidth="1"/>
    <col min="16" max="16" width="16.75" style="9" bestFit="1" customWidth="1"/>
    <col min="17" max="17" width="13.625" style="9" bestFit="1" customWidth="1"/>
    <col min="18" max="18" width="16.75" style="9" bestFit="1" customWidth="1"/>
    <col min="19" max="19" width="13.625" style="9" bestFit="1" customWidth="1"/>
    <col min="20" max="20" width="16.75" style="9" bestFit="1" customWidth="1"/>
    <col min="21" max="21" width="14.625" style="9" bestFit="1" customWidth="1"/>
    <col min="22" max="22" width="16.875" style="9" bestFit="1" customWidth="1"/>
    <col min="23" max="23" width="14.625" style="9" bestFit="1" customWidth="1"/>
    <col min="24" max="24" width="16.875" style="9" bestFit="1" customWidth="1"/>
    <col min="25" max="25" width="14.625" style="9" bestFit="1" customWidth="1"/>
    <col min="26" max="26" width="16.875" style="9" bestFit="1" customWidth="1"/>
    <col min="27" max="27" width="13.5" style="9" bestFit="1" customWidth="1"/>
    <col min="28" max="28" width="16.625" style="9" bestFit="1" customWidth="1"/>
    <col min="29" max="29" width="13.5" style="9" bestFit="1" customWidth="1"/>
    <col min="30" max="30" width="16.625" style="9" bestFit="1" customWidth="1"/>
    <col min="31" max="31" width="14.5" style="9" bestFit="1" customWidth="1"/>
    <col min="32" max="32" width="16.625" style="9" bestFit="1" customWidth="1"/>
    <col min="33" max="33" width="13.5" style="9" bestFit="1" customWidth="1"/>
    <col min="34" max="34" width="16.625" style="9" bestFit="1" customWidth="1"/>
    <col min="35" max="16384" width="8.875" style="9"/>
  </cols>
  <sheetData>
    <row r="1" spans="1:34" s="17" customFormat="1" ht="35.35" customHeight="1" thickTop="1" thickBot="1">
      <c r="A1" s="10" t="s">
        <v>794</v>
      </c>
      <c r="B1" s="11" t="s">
        <v>0</v>
      </c>
      <c r="C1" s="12" t="s">
        <v>1</v>
      </c>
      <c r="D1" s="13" t="s">
        <v>2</v>
      </c>
      <c r="E1" s="13" t="s">
        <v>3</v>
      </c>
      <c r="F1" s="14" t="s">
        <v>4</v>
      </c>
      <c r="G1" s="88" t="s">
        <v>5</v>
      </c>
      <c r="H1" s="89" t="s">
        <v>6</v>
      </c>
      <c r="I1" s="90" t="s">
        <v>7</v>
      </c>
      <c r="J1" s="89" t="s">
        <v>8</v>
      </c>
      <c r="K1" s="98" t="s">
        <v>9</v>
      </c>
      <c r="L1" s="99" t="s">
        <v>10</v>
      </c>
      <c r="M1" s="98" t="s">
        <v>11</v>
      </c>
      <c r="N1" s="99" t="s">
        <v>12</v>
      </c>
      <c r="O1" s="15" t="s">
        <v>13</v>
      </c>
      <c r="P1" s="16" t="s">
        <v>14</v>
      </c>
      <c r="Q1" s="15" t="s">
        <v>15</v>
      </c>
      <c r="R1" s="16" t="s">
        <v>16</v>
      </c>
      <c r="S1" s="15" t="s">
        <v>17</v>
      </c>
      <c r="T1" s="16" t="s">
        <v>18</v>
      </c>
      <c r="U1" s="108" t="s">
        <v>19</v>
      </c>
      <c r="V1" s="109" t="s">
        <v>20</v>
      </c>
      <c r="W1" s="108" t="s">
        <v>21</v>
      </c>
      <c r="X1" s="109" t="s">
        <v>22</v>
      </c>
      <c r="Y1" s="108" t="s">
        <v>23</v>
      </c>
      <c r="Z1" s="109" t="s">
        <v>24</v>
      </c>
      <c r="AA1" s="120" t="s">
        <v>25</v>
      </c>
      <c r="AB1" s="121" t="s">
        <v>26</v>
      </c>
      <c r="AC1" s="120" t="s">
        <v>27</v>
      </c>
      <c r="AD1" s="121" t="s">
        <v>28</v>
      </c>
      <c r="AE1" s="128" t="s">
        <v>29</v>
      </c>
      <c r="AF1" s="129" t="s">
        <v>30</v>
      </c>
      <c r="AG1" s="132" t="s">
        <v>31</v>
      </c>
      <c r="AH1" s="129" t="s">
        <v>766</v>
      </c>
    </row>
    <row r="2" spans="1:34" ht="11.55" thickTop="1">
      <c r="A2" s="1">
        <v>1</v>
      </c>
      <c r="B2" s="2" t="s">
        <v>719</v>
      </c>
      <c r="C2" s="3" t="s">
        <v>720</v>
      </c>
      <c r="D2" s="4" t="s">
        <v>719</v>
      </c>
      <c r="E2" s="5" t="s">
        <v>777</v>
      </c>
      <c r="F2" s="6">
        <f t="shared" ref="F2:F65" si="0">SUM(H2)+J2+L2+N2+P2+R2+T2+V2+X2+Z2+AB2+AD2+AF2+AH2</f>
        <v>4222667</v>
      </c>
      <c r="G2" s="91" t="s">
        <v>51</v>
      </c>
      <c r="H2" s="92">
        <f>VLOOKUP(G2,Sheet2!$A$2:$B$93,2,FALSE)</f>
        <v>230000</v>
      </c>
      <c r="I2" s="93" t="s">
        <v>35</v>
      </c>
      <c r="J2" s="92">
        <f>VLOOKUP(I2,Sheet2!$A$2:$B$93,2,FALSE)</f>
        <v>880000</v>
      </c>
      <c r="K2" s="102" t="s">
        <v>52</v>
      </c>
      <c r="L2" s="101">
        <f>VLOOKUP(K2,Sheet2!$A$2:$B$93,2,FALSE)</f>
        <v>0</v>
      </c>
      <c r="M2" s="100" t="s">
        <v>67</v>
      </c>
      <c r="N2" s="101">
        <f>VLOOKUP(M2,Sheet2!$A$2:$B$93,2,FALSE)</f>
        <v>175000</v>
      </c>
      <c r="O2" s="7" t="s">
        <v>68</v>
      </c>
      <c r="P2" s="8">
        <f>VLOOKUP(O2,Sheet2!$A$2:$B$93,2,FALSE)</f>
        <v>116000</v>
      </c>
      <c r="Q2" s="107" t="s">
        <v>39</v>
      </c>
      <c r="R2" s="8">
        <f>VLOOKUP(Q2,Sheet2!$A$2:$B$93,2,FALSE)</f>
        <v>311667</v>
      </c>
      <c r="S2" s="7" t="s">
        <v>40</v>
      </c>
      <c r="T2" s="8">
        <f>VLOOKUP(S2,Sheet2!$A$2:$B$93,2,FALSE)</f>
        <v>1800000</v>
      </c>
      <c r="U2" s="114" t="s">
        <v>61</v>
      </c>
      <c r="V2" s="111">
        <f>VLOOKUP(U2,Sheet2!$A$2:$B$93,2,FALSE)</f>
        <v>230000</v>
      </c>
      <c r="W2" s="113" t="s">
        <v>43</v>
      </c>
      <c r="X2" s="111">
        <f>VLOOKUP(W2,Sheet2!$A$2:$B$93,2,FALSE)</f>
        <v>46000</v>
      </c>
      <c r="Y2" s="113" t="s">
        <v>70</v>
      </c>
      <c r="Z2" s="111">
        <f>VLOOKUP(Y2,Sheet2!$A$2:$B$93,2,FALSE)</f>
        <v>145000</v>
      </c>
      <c r="AA2" s="122" t="s">
        <v>44</v>
      </c>
      <c r="AB2" s="123">
        <f>VLOOKUP(AA2,Sheet2!$A$2:$B$93,2,FALSE)</f>
        <v>89000</v>
      </c>
      <c r="AC2" s="124" t="s">
        <v>45</v>
      </c>
      <c r="AD2" s="123">
        <f>VLOOKUP(AC2,Sheet2!$A$2:$B$93,2,FALSE)</f>
        <v>0</v>
      </c>
      <c r="AE2" s="130" t="s">
        <v>46</v>
      </c>
      <c r="AF2" s="131">
        <f>VLOOKUP(AE2,Sheet2!$A$2:$B$93,2,FALSE)</f>
        <v>175000</v>
      </c>
      <c r="AG2" s="134" t="s">
        <v>63</v>
      </c>
      <c r="AH2" s="131">
        <f>VLOOKUP(AG2,Sheet2!$A$2:$B$93,2,FALSE)</f>
        <v>25000</v>
      </c>
    </row>
    <row r="3" spans="1:34">
      <c r="A3" s="1">
        <v>2</v>
      </c>
      <c r="B3" s="2" t="s">
        <v>601</v>
      </c>
      <c r="C3" s="3" t="s">
        <v>599</v>
      </c>
      <c r="D3" s="4" t="s">
        <v>600</v>
      </c>
      <c r="E3" s="5" t="s">
        <v>777</v>
      </c>
      <c r="F3" s="6">
        <f t="shared" si="0"/>
        <v>4199250</v>
      </c>
      <c r="G3" s="91" t="s">
        <v>34</v>
      </c>
      <c r="H3" s="92">
        <f>VLOOKUP(G3,Sheet2!$A$2:$B$93,2,FALSE)</f>
        <v>37000</v>
      </c>
      <c r="I3" s="93" t="s">
        <v>35</v>
      </c>
      <c r="J3" s="92">
        <f>VLOOKUP(I3,Sheet2!$A$2:$B$93,2,FALSE)</f>
        <v>880000</v>
      </c>
      <c r="K3" s="100" t="s">
        <v>67</v>
      </c>
      <c r="L3" s="101">
        <f>VLOOKUP(K3,Sheet2!$A$2:$B$93,2,FALSE)</f>
        <v>175000</v>
      </c>
      <c r="M3" s="100" t="s">
        <v>132</v>
      </c>
      <c r="N3" s="101">
        <f>VLOOKUP(M3,Sheet2!$A$2:$B$93,2,FALSE)</f>
        <v>413333</v>
      </c>
      <c r="O3" s="7" t="s">
        <v>97</v>
      </c>
      <c r="P3" s="8">
        <f>VLOOKUP(O3,Sheet2!$A$2:$B$93,2,FALSE)</f>
        <v>68000</v>
      </c>
      <c r="Q3" s="107" t="s">
        <v>39</v>
      </c>
      <c r="R3" s="8">
        <f>VLOOKUP(Q3,Sheet2!$A$2:$B$93,2,FALSE)</f>
        <v>311667</v>
      </c>
      <c r="S3" s="7" t="s">
        <v>40</v>
      </c>
      <c r="T3" s="8">
        <f>VLOOKUP(S3,Sheet2!$A$2:$B$93,2,FALSE)</f>
        <v>1800000</v>
      </c>
      <c r="U3" s="110" t="s">
        <v>41</v>
      </c>
      <c r="V3" s="111">
        <f>VLOOKUP(U3,Sheet2!$A$2:$B$93,2,FALSE)</f>
        <v>0</v>
      </c>
      <c r="W3" s="113" t="s">
        <v>54</v>
      </c>
      <c r="X3" s="111">
        <f>VLOOKUP(W3,Sheet2!$A$2:$B$93,2,FALSE)</f>
        <v>175000</v>
      </c>
      <c r="Y3" s="113" t="s">
        <v>80</v>
      </c>
      <c r="Z3" s="111">
        <f>VLOOKUP(Y3,Sheet2!$A$2:$B$93,2,FALSE)</f>
        <v>50250</v>
      </c>
      <c r="AA3" s="122" t="s">
        <v>44</v>
      </c>
      <c r="AB3" s="123">
        <f>VLOOKUP(AA3,Sheet2!$A$2:$B$93,2,FALSE)</f>
        <v>89000</v>
      </c>
      <c r="AC3" s="124" t="s">
        <v>45</v>
      </c>
      <c r="AD3" s="123">
        <f>VLOOKUP(AC3,Sheet2!$A$2:$B$93,2,FALSE)</f>
        <v>0</v>
      </c>
      <c r="AE3" s="130" t="s">
        <v>46</v>
      </c>
      <c r="AF3" s="131">
        <f>VLOOKUP(AE3,Sheet2!$A$2:$B$93,2,FALSE)</f>
        <v>175000</v>
      </c>
      <c r="AG3" s="134" t="s">
        <v>63</v>
      </c>
      <c r="AH3" s="131">
        <f>VLOOKUP(AG3,Sheet2!$A$2:$B$93,2,FALSE)</f>
        <v>25000</v>
      </c>
    </row>
    <row r="4" spans="1:34">
      <c r="A4" s="1">
        <v>3</v>
      </c>
      <c r="B4" s="2" t="s">
        <v>135</v>
      </c>
      <c r="C4" s="3" t="s">
        <v>82</v>
      </c>
      <c r="D4" s="4" t="s">
        <v>83</v>
      </c>
      <c r="E4" s="5" t="s">
        <v>777</v>
      </c>
      <c r="F4" s="6">
        <f t="shared" si="0"/>
        <v>4088384</v>
      </c>
      <c r="G4" s="91" t="s">
        <v>51</v>
      </c>
      <c r="H4" s="92">
        <f>VLOOKUP(G4,Sheet2!$A$2:$B$93,2,FALSE)</f>
        <v>230000</v>
      </c>
      <c r="I4" s="93" t="s">
        <v>35</v>
      </c>
      <c r="J4" s="92">
        <f>VLOOKUP(I4,Sheet2!$A$2:$B$93,2,FALSE)</f>
        <v>880000</v>
      </c>
      <c r="K4" s="100" t="s">
        <v>36</v>
      </c>
      <c r="L4" s="101">
        <f>VLOOKUP(K4,Sheet2!$A$2:$B$93,2,FALSE)</f>
        <v>27467</v>
      </c>
      <c r="M4" s="100" t="s">
        <v>67</v>
      </c>
      <c r="N4" s="101">
        <f>VLOOKUP(M4,Sheet2!$A$2:$B$93,2,FALSE)</f>
        <v>175000</v>
      </c>
      <c r="O4" s="7" t="s">
        <v>68</v>
      </c>
      <c r="P4" s="8">
        <f>VLOOKUP(O4,Sheet2!$A$2:$B$93,2,FALSE)</f>
        <v>116000</v>
      </c>
      <c r="Q4" s="107" t="s">
        <v>39</v>
      </c>
      <c r="R4" s="8">
        <f>VLOOKUP(Q4,Sheet2!$A$2:$B$93,2,FALSE)</f>
        <v>311667</v>
      </c>
      <c r="S4" s="7" t="s">
        <v>40</v>
      </c>
      <c r="T4" s="8">
        <f>VLOOKUP(S4,Sheet2!$A$2:$B$93,2,FALSE)</f>
        <v>1800000</v>
      </c>
      <c r="U4" s="114" t="s">
        <v>69</v>
      </c>
      <c r="V4" s="111">
        <f>VLOOKUP(U4,Sheet2!$A$2:$B$93,2,FALSE)</f>
        <v>145000</v>
      </c>
      <c r="W4" s="112" t="s">
        <v>42</v>
      </c>
      <c r="X4" s="111">
        <f>VLOOKUP(W4,Sheet2!$A$2:$B$93,2,FALSE)</f>
        <v>0</v>
      </c>
      <c r="Y4" s="113" t="s">
        <v>80</v>
      </c>
      <c r="Z4" s="111">
        <f>VLOOKUP(Y4,Sheet2!$A$2:$B$93,2,FALSE)</f>
        <v>50250</v>
      </c>
      <c r="AA4" s="122" t="s">
        <v>44</v>
      </c>
      <c r="AB4" s="123">
        <f>VLOOKUP(AA4,Sheet2!$A$2:$B$93,2,FALSE)</f>
        <v>89000</v>
      </c>
      <c r="AC4" s="126" t="s">
        <v>55</v>
      </c>
      <c r="AD4" s="123">
        <f>VLOOKUP(AC4,Sheet2!$A$2:$B$93,2,FALSE)</f>
        <v>89000</v>
      </c>
      <c r="AE4" s="130" t="s">
        <v>46</v>
      </c>
      <c r="AF4" s="131">
        <f>VLOOKUP(AE4,Sheet2!$A$2:$B$93,2,FALSE)</f>
        <v>175000</v>
      </c>
      <c r="AG4" s="133" t="s">
        <v>71</v>
      </c>
      <c r="AH4" s="131">
        <f>VLOOKUP(AG4,Sheet2!$A$2:$B$93,2,FALSE)</f>
        <v>0</v>
      </c>
    </row>
    <row r="5" spans="1:34">
      <c r="A5" s="1">
        <v>4</v>
      </c>
      <c r="B5" s="2" t="s">
        <v>103</v>
      </c>
      <c r="C5" s="3" t="s">
        <v>104</v>
      </c>
      <c r="D5" s="4" t="s">
        <v>103</v>
      </c>
      <c r="E5" s="5" t="s">
        <v>777</v>
      </c>
      <c r="F5" s="6">
        <f t="shared" si="0"/>
        <v>4083917</v>
      </c>
      <c r="G5" s="97" t="s">
        <v>94</v>
      </c>
      <c r="H5" s="92">
        <f>VLOOKUP(G5,Sheet2!$A$2:$B$93,2,FALSE)</f>
        <v>230000</v>
      </c>
      <c r="I5" s="93" t="s">
        <v>35</v>
      </c>
      <c r="J5" s="92">
        <f>VLOOKUP(I5,Sheet2!$A$2:$B$93,2,FALSE)</f>
        <v>880000</v>
      </c>
      <c r="K5" s="102" t="s">
        <v>52</v>
      </c>
      <c r="L5" s="101">
        <f>VLOOKUP(K5,Sheet2!$A$2:$B$93,2,FALSE)</f>
        <v>0</v>
      </c>
      <c r="M5" s="100" t="s">
        <v>67</v>
      </c>
      <c r="N5" s="101">
        <f>VLOOKUP(M5,Sheet2!$A$2:$B$93,2,FALSE)</f>
        <v>175000</v>
      </c>
      <c r="O5" s="107" t="s">
        <v>39</v>
      </c>
      <c r="P5" s="8">
        <f>VLOOKUP(O5,Sheet2!$A$2:$B$93,2,FALSE)</f>
        <v>311667</v>
      </c>
      <c r="Q5" s="7" t="s">
        <v>97</v>
      </c>
      <c r="R5" s="8">
        <f>VLOOKUP(Q5,Sheet2!$A$2:$B$93,2,FALSE)</f>
        <v>68000</v>
      </c>
      <c r="S5" s="7" t="s">
        <v>40</v>
      </c>
      <c r="T5" s="8">
        <f>VLOOKUP(S5,Sheet2!$A$2:$B$93,2,FALSE)</f>
        <v>1800000</v>
      </c>
      <c r="U5" s="114" t="s">
        <v>43</v>
      </c>
      <c r="V5" s="111">
        <f>VLOOKUP(U5,Sheet2!$A$2:$B$93,2,FALSE)</f>
        <v>46000</v>
      </c>
      <c r="W5" s="113" t="s">
        <v>80</v>
      </c>
      <c r="X5" s="111">
        <f>VLOOKUP(W5,Sheet2!$A$2:$B$93,2,FALSE)</f>
        <v>50250</v>
      </c>
      <c r="Y5" s="113" t="s">
        <v>70</v>
      </c>
      <c r="Z5" s="111">
        <f>VLOOKUP(Y5,Sheet2!$A$2:$B$93,2,FALSE)</f>
        <v>145000</v>
      </c>
      <c r="AA5" s="122" t="s">
        <v>44</v>
      </c>
      <c r="AB5" s="123">
        <f>VLOOKUP(AA5,Sheet2!$A$2:$B$93,2,FALSE)</f>
        <v>89000</v>
      </c>
      <c r="AC5" s="126" t="s">
        <v>55</v>
      </c>
      <c r="AD5" s="123">
        <f>VLOOKUP(AC5,Sheet2!$A$2:$B$93,2,FALSE)</f>
        <v>89000</v>
      </c>
      <c r="AE5" s="130" t="s">
        <v>46</v>
      </c>
      <c r="AF5" s="131">
        <f>VLOOKUP(AE5,Sheet2!$A$2:$B$93,2,FALSE)</f>
        <v>175000</v>
      </c>
      <c r="AG5" s="134" t="s">
        <v>63</v>
      </c>
      <c r="AH5" s="131">
        <f>VLOOKUP(AG5,Sheet2!$A$2:$B$93,2,FALSE)</f>
        <v>25000</v>
      </c>
    </row>
    <row r="6" spans="1:34">
      <c r="A6" s="1">
        <v>5</v>
      </c>
      <c r="B6" s="2" t="s">
        <v>403</v>
      </c>
      <c r="C6" s="3" t="s">
        <v>474</v>
      </c>
      <c r="D6" s="4" t="s">
        <v>403</v>
      </c>
      <c r="E6" s="5" t="s">
        <v>777</v>
      </c>
      <c r="F6" s="6">
        <f t="shared" si="0"/>
        <v>4078717</v>
      </c>
      <c r="G6" s="91" t="s">
        <v>77</v>
      </c>
      <c r="H6" s="92">
        <f>VLOOKUP(G6,Sheet2!$A$2:$B$93,2,FALSE)</f>
        <v>413333</v>
      </c>
      <c r="I6" s="93" t="s">
        <v>35</v>
      </c>
      <c r="J6" s="92">
        <f>VLOOKUP(I6,Sheet2!$A$2:$B$93,2,FALSE)</f>
        <v>880000</v>
      </c>
      <c r="K6" s="102" t="s">
        <v>52</v>
      </c>
      <c r="L6" s="101">
        <f>VLOOKUP(K6,Sheet2!$A$2:$B$93,2,FALSE)</f>
        <v>0</v>
      </c>
      <c r="M6" s="100" t="s">
        <v>36</v>
      </c>
      <c r="N6" s="101">
        <f>VLOOKUP(M6,Sheet2!$A$2:$B$93,2,FALSE)</f>
        <v>27467</v>
      </c>
      <c r="O6" s="7" t="s">
        <v>68</v>
      </c>
      <c r="P6" s="8">
        <f>VLOOKUP(O6,Sheet2!$A$2:$B$93,2,FALSE)</f>
        <v>116000</v>
      </c>
      <c r="Q6" s="107" t="s">
        <v>39</v>
      </c>
      <c r="R6" s="8">
        <f>VLOOKUP(Q6,Sheet2!$A$2:$B$93,2,FALSE)</f>
        <v>311667</v>
      </c>
      <c r="S6" s="7" t="s">
        <v>40</v>
      </c>
      <c r="T6" s="8">
        <f>VLOOKUP(S6,Sheet2!$A$2:$B$93,2,FALSE)</f>
        <v>1800000</v>
      </c>
      <c r="U6" s="114" t="s">
        <v>43</v>
      </c>
      <c r="V6" s="111">
        <f>VLOOKUP(U6,Sheet2!$A$2:$B$93,2,FALSE)</f>
        <v>46000</v>
      </c>
      <c r="W6" s="113" t="s">
        <v>80</v>
      </c>
      <c r="X6" s="111">
        <f>VLOOKUP(W6,Sheet2!$A$2:$B$93,2,FALSE)</f>
        <v>50250</v>
      </c>
      <c r="Y6" s="113" t="s">
        <v>70</v>
      </c>
      <c r="Z6" s="111">
        <f>VLOOKUP(Y6,Sheet2!$A$2:$B$93,2,FALSE)</f>
        <v>145000</v>
      </c>
      <c r="AA6" s="122" t="s">
        <v>44</v>
      </c>
      <c r="AB6" s="123">
        <f>VLOOKUP(AA6,Sheet2!$A$2:$B$93,2,FALSE)</f>
        <v>89000</v>
      </c>
      <c r="AC6" s="124" t="s">
        <v>45</v>
      </c>
      <c r="AD6" s="123">
        <f>VLOOKUP(AC6,Sheet2!$A$2:$B$93,2,FALSE)</f>
        <v>0</v>
      </c>
      <c r="AE6" s="130" t="s">
        <v>46</v>
      </c>
      <c r="AF6" s="131">
        <f>VLOOKUP(AE6,Sheet2!$A$2:$B$93,2,FALSE)</f>
        <v>175000</v>
      </c>
      <c r="AG6" s="134" t="s">
        <v>63</v>
      </c>
      <c r="AH6" s="131">
        <f>VLOOKUP(AG6,Sheet2!$A$2:$B$93,2,FALSE)</f>
        <v>25000</v>
      </c>
    </row>
    <row r="7" spans="1:34">
      <c r="A7" s="1">
        <v>6</v>
      </c>
      <c r="B7" s="2" t="s">
        <v>538</v>
      </c>
      <c r="C7" s="3" t="s">
        <v>536</v>
      </c>
      <c r="D7" s="4" t="s">
        <v>537</v>
      </c>
      <c r="E7" s="5" t="s">
        <v>777</v>
      </c>
      <c r="F7" s="6">
        <f t="shared" si="0"/>
        <v>4073717</v>
      </c>
      <c r="G7" s="91" t="s">
        <v>34</v>
      </c>
      <c r="H7" s="92">
        <f>VLOOKUP(G7,Sheet2!$A$2:$B$93,2,FALSE)</f>
        <v>37000</v>
      </c>
      <c r="I7" s="93" t="s">
        <v>35</v>
      </c>
      <c r="J7" s="92">
        <f>VLOOKUP(I7,Sheet2!$A$2:$B$93,2,FALSE)</f>
        <v>880000</v>
      </c>
      <c r="K7" s="100" t="s">
        <v>264</v>
      </c>
      <c r="L7" s="101">
        <f>VLOOKUP(K7,Sheet2!$A$2:$B$93,2,FALSE)</f>
        <v>27467</v>
      </c>
      <c r="M7" s="100" t="s">
        <v>132</v>
      </c>
      <c r="N7" s="101">
        <f>VLOOKUP(M7,Sheet2!$A$2:$B$93,2,FALSE)</f>
        <v>413333</v>
      </c>
      <c r="O7" s="82" t="s">
        <v>59</v>
      </c>
      <c r="P7" s="8">
        <f>VLOOKUP(O7,Sheet2!$A$2:$B$93,2,FALSE)</f>
        <v>0</v>
      </c>
      <c r="Q7" s="107" t="s">
        <v>39</v>
      </c>
      <c r="R7" s="8">
        <f>VLOOKUP(Q7,Sheet2!$A$2:$B$93,2,FALSE)</f>
        <v>311667</v>
      </c>
      <c r="S7" s="7" t="s">
        <v>40</v>
      </c>
      <c r="T7" s="8">
        <f>VLOOKUP(S7,Sheet2!$A$2:$B$93,2,FALSE)</f>
        <v>1800000</v>
      </c>
      <c r="U7" s="114" t="s">
        <v>80</v>
      </c>
      <c r="V7" s="111">
        <f>VLOOKUP(U7,Sheet2!$A$2:$B$93,2,FALSE)</f>
        <v>50250</v>
      </c>
      <c r="W7" s="113" t="s">
        <v>69</v>
      </c>
      <c r="X7" s="111">
        <f>VLOOKUP(W7,Sheet2!$A$2:$B$93,2,FALSE)</f>
        <v>145000</v>
      </c>
      <c r="Y7" s="113" t="s">
        <v>70</v>
      </c>
      <c r="Z7" s="111">
        <f>VLOOKUP(Y7,Sheet2!$A$2:$B$93,2,FALSE)</f>
        <v>145000</v>
      </c>
      <c r="AA7" s="122" t="s">
        <v>44</v>
      </c>
      <c r="AB7" s="123">
        <f>VLOOKUP(AA7,Sheet2!$A$2:$B$93,2,FALSE)</f>
        <v>89000</v>
      </c>
      <c r="AC7" s="124" t="s">
        <v>45</v>
      </c>
      <c r="AD7" s="123">
        <f>VLOOKUP(AC7,Sheet2!$A$2:$B$93,2,FALSE)</f>
        <v>0</v>
      </c>
      <c r="AE7" s="130" t="s">
        <v>46</v>
      </c>
      <c r="AF7" s="131">
        <f>VLOOKUP(AE7,Sheet2!$A$2:$B$93,2,FALSE)</f>
        <v>175000</v>
      </c>
      <c r="AG7" s="133" t="s">
        <v>102</v>
      </c>
      <c r="AH7" s="131">
        <f>VLOOKUP(AG7,Sheet2!$A$2:$B$93,2,FALSE)</f>
        <v>0</v>
      </c>
    </row>
    <row r="8" spans="1:34">
      <c r="A8" s="1">
        <v>7</v>
      </c>
      <c r="B8" s="2" t="s">
        <v>299</v>
      </c>
      <c r="C8" s="3" t="s">
        <v>298</v>
      </c>
      <c r="D8" s="4" t="s">
        <v>189</v>
      </c>
      <c r="E8" s="5" t="s">
        <v>190</v>
      </c>
      <c r="F8" s="6">
        <f t="shared" si="0"/>
        <v>4063250</v>
      </c>
      <c r="G8" s="97" t="s">
        <v>94</v>
      </c>
      <c r="H8" s="92">
        <f>VLOOKUP(G8,Sheet2!$A$2:$B$93,2,FALSE)</f>
        <v>230000</v>
      </c>
      <c r="I8" s="93" t="s">
        <v>35</v>
      </c>
      <c r="J8" s="92">
        <f>VLOOKUP(I8,Sheet2!$A$2:$B$93,2,FALSE)</f>
        <v>880000</v>
      </c>
      <c r="K8" s="100" t="s">
        <v>132</v>
      </c>
      <c r="L8" s="101">
        <f>VLOOKUP(K8,Sheet2!$A$2:$B$93,2,FALSE)</f>
        <v>413333</v>
      </c>
      <c r="M8" s="100" t="s">
        <v>147</v>
      </c>
      <c r="N8" s="101">
        <f>VLOOKUP(M8,Sheet2!$A$2:$B$93,2,FALSE)</f>
        <v>89000</v>
      </c>
      <c r="O8" s="107" t="s">
        <v>39</v>
      </c>
      <c r="P8" s="8">
        <f>VLOOKUP(O8,Sheet2!$A$2:$B$93,2,FALSE)</f>
        <v>311667</v>
      </c>
      <c r="Q8" s="82" t="s">
        <v>59</v>
      </c>
      <c r="R8" s="8">
        <f>VLOOKUP(Q8,Sheet2!$A$2:$B$93,2,FALSE)</f>
        <v>0</v>
      </c>
      <c r="S8" s="7" t="s">
        <v>40</v>
      </c>
      <c r="T8" s="8">
        <f>VLOOKUP(S8,Sheet2!$A$2:$B$93,2,FALSE)</f>
        <v>1800000</v>
      </c>
      <c r="U8" s="110" t="s">
        <v>42</v>
      </c>
      <c r="V8" s="111">
        <f>VLOOKUP(U8,Sheet2!$A$2:$B$93,2,FALSE)</f>
        <v>0</v>
      </c>
      <c r="W8" s="112" t="s">
        <v>41</v>
      </c>
      <c r="X8" s="111">
        <f>VLOOKUP(W8,Sheet2!$A$2:$B$93,2,FALSE)</f>
        <v>0</v>
      </c>
      <c r="Y8" s="113" t="s">
        <v>80</v>
      </c>
      <c r="Z8" s="111">
        <f>VLOOKUP(Y8,Sheet2!$A$2:$B$93,2,FALSE)</f>
        <v>50250</v>
      </c>
      <c r="AA8" s="122" t="s">
        <v>44</v>
      </c>
      <c r="AB8" s="123">
        <f>VLOOKUP(AA8,Sheet2!$A$2:$B$93,2,FALSE)</f>
        <v>89000</v>
      </c>
      <c r="AC8" s="124" t="s">
        <v>45</v>
      </c>
      <c r="AD8" s="123">
        <f>VLOOKUP(AC8,Sheet2!$A$2:$B$93,2,FALSE)</f>
        <v>0</v>
      </c>
      <c r="AE8" s="130" t="s">
        <v>46</v>
      </c>
      <c r="AF8" s="131">
        <f>VLOOKUP(AE8,Sheet2!$A$2:$B$93,2,FALSE)</f>
        <v>175000</v>
      </c>
      <c r="AG8" s="134" t="s">
        <v>63</v>
      </c>
      <c r="AH8" s="131">
        <f>VLOOKUP(AG8,Sheet2!$A$2:$B$93,2,FALSE)</f>
        <v>25000</v>
      </c>
    </row>
    <row r="9" spans="1:34">
      <c r="A9" s="1">
        <v>8</v>
      </c>
      <c r="B9" s="2" t="s">
        <v>193</v>
      </c>
      <c r="C9" s="3" t="s">
        <v>194</v>
      </c>
      <c r="D9" s="4" t="s">
        <v>193</v>
      </c>
      <c r="E9" s="5" t="s">
        <v>777</v>
      </c>
      <c r="F9" s="6">
        <f t="shared" si="0"/>
        <v>4042917</v>
      </c>
      <c r="G9" s="91" t="s">
        <v>51</v>
      </c>
      <c r="H9" s="92">
        <f>VLOOKUP(G9,Sheet2!$A$2:$B$93,2,FALSE)</f>
        <v>230000</v>
      </c>
      <c r="I9" s="93" t="s">
        <v>35</v>
      </c>
      <c r="J9" s="92">
        <f>VLOOKUP(I9,Sheet2!$A$2:$B$93,2,FALSE)</f>
        <v>880000</v>
      </c>
      <c r="K9" s="102" t="s">
        <v>52</v>
      </c>
      <c r="L9" s="101">
        <f>VLOOKUP(K9,Sheet2!$A$2:$B$93,2,FALSE)</f>
        <v>0</v>
      </c>
      <c r="M9" s="100" t="s">
        <v>67</v>
      </c>
      <c r="N9" s="101">
        <f>VLOOKUP(M9,Sheet2!$A$2:$B$93,2,FALSE)</f>
        <v>175000</v>
      </c>
      <c r="O9" s="7" t="s">
        <v>68</v>
      </c>
      <c r="P9" s="8">
        <f>VLOOKUP(O9,Sheet2!$A$2:$B$93,2,FALSE)</f>
        <v>116000</v>
      </c>
      <c r="Q9" s="107" t="s">
        <v>39</v>
      </c>
      <c r="R9" s="8">
        <f>VLOOKUP(Q9,Sheet2!$A$2:$B$93,2,FALSE)</f>
        <v>311667</v>
      </c>
      <c r="S9" s="7" t="s">
        <v>40</v>
      </c>
      <c r="T9" s="8">
        <f>VLOOKUP(S9,Sheet2!$A$2:$B$93,2,FALSE)</f>
        <v>1800000</v>
      </c>
      <c r="U9" s="114" t="s">
        <v>43</v>
      </c>
      <c r="V9" s="111">
        <f>VLOOKUP(U9,Sheet2!$A$2:$B$93,2,FALSE)</f>
        <v>46000</v>
      </c>
      <c r="W9" s="113" t="s">
        <v>80</v>
      </c>
      <c r="X9" s="111">
        <f>VLOOKUP(W9,Sheet2!$A$2:$B$93,2,FALSE)</f>
        <v>50250</v>
      </c>
      <c r="Y9" s="113" t="s">
        <v>70</v>
      </c>
      <c r="Z9" s="111">
        <f>VLOOKUP(Y9,Sheet2!$A$2:$B$93,2,FALSE)</f>
        <v>145000</v>
      </c>
      <c r="AA9" s="122" t="s">
        <v>44</v>
      </c>
      <c r="AB9" s="123">
        <f>VLOOKUP(AA9,Sheet2!$A$2:$B$93,2,FALSE)</f>
        <v>89000</v>
      </c>
      <c r="AC9" s="124" t="s">
        <v>45</v>
      </c>
      <c r="AD9" s="123">
        <f>VLOOKUP(AC9,Sheet2!$A$2:$B$93,2,FALSE)</f>
        <v>0</v>
      </c>
      <c r="AE9" s="130" t="s">
        <v>46</v>
      </c>
      <c r="AF9" s="131">
        <f>VLOOKUP(AE9,Sheet2!$A$2:$B$93,2,FALSE)</f>
        <v>175000</v>
      </c>
      <c r="AG9" s="134" t="s">
        <v>63</v>
      </c>
      <c r="AH9" s="131">
        <f>VLOOKUP(AG9,Sheet2!$A$2:$B$93,2,FALSE)</f>
        <v>25000</v>
      </c>
    </row>
    <row r="10" spans="1:34">
      <c r="A10" s="1">
        <v>9</v>
      </c>
      <c r="B10" s="2" t="s">
        <v>651</v>
      </c>
      <c r="C10" s="3" t="s">
        <v>652</v>
      </c>
      <c r="D10" s="4" t="s">
        <v>484</v>
      </c>
      <c r="E10" s="5" t="s">
        <v>777</v>
      </c>
      <c r="F10" s="6">
        <f t="shared" si="0"/>
        <v>3967667</v>
      </c>
      <c r="G10" s="91" t="s">
        <v>51</v>
      </c>
      <c r="H10" s="92">
        <f>VLOOKUP(G10,Sheet2!$A$2:$B$93,2,FALSE)</f>
        <v>230000</v>
      </c>
      <c r="I10" s="93" t="s">
        <v>35</v>
      </c>
      <c r="J10" s="92">
        <f>VLOOKUP(I10,Sheet2!$A$2:$B$93,2,FALSE)</f>
        <v>880000</v>
      </c>
      <c r="K10" s="102" t="s">
        <v>52</v>
      </c>
      <c r="L10" s="101">
        <f>VLOOKUP(K10,Sheet2!$A$2:$B$93,2,FALSE)</f>
        <v>0</v>
      </c>
      <c r="M10" s="100" t="s">
        <v>67</v>
      </c>
      <c r="N10" s="101">
        <f>VLOOKUP(M10,Sheet2!$A$2:$B$93,2,FALSE)</f>
        <v>175000</v>
      </c>
      <c r="O10" s="7" t="s">
        <v>68</v>
      </c>
      <c r="P10" s="8">
        <f>VLOOKUP(O10,Sheet2!$A$2:$B$93,2,FALSE)</f>
        <v>116000</v>
      </c>
      <c r="Q10" s="107" t="s">
        <v>39</v>
      </c>
      <c r="R10" s="8">
        <f>VLOOKUP(Q10,Sheet2!$A$2:$B$93,2,FALSE)</f>
        <v>311667</v>
      </c>
      <c r="S10" s="7" t="s">
        <v>40</v>
      </c>
      <c r="T10" s="8">
        <f>VLOOKUP(S10,Sheet2!$A$2:$B$93,2,FALSE)</f>
        <v>1800000</v>
      </c>
      <c r="U10" s="114" t="s">
        <v>43</v>
      </c>
      <c r="V10" s="111">
        <f>VLOOKUP(U10,Sheet2!$A$2:$B$93,2,FALSE)</f>
        <v>46000</v>
      </c>
      <c r="W10" s="112" t="s">
        <v>42</v>
      </c>
      <c r="X10" s="111">
        <f>VLOOKUP(W10,Sheet2!$A$2:$B$93,2,FALSE)</f>
        <v>0</v>
      </c>
      <c r="Y10" s="113" t="s">
        <v>70</v>
      </c>
      <c r="Z10" s="111">
        <f>VLOOKUP(Y10,Sheet2!$A$2:$B$93,2,FALSE)</f>
        <v>145000</v>
      </c>
      <c r="AA10" s="122" t="s">
        <v>44</v>
      </c>
      <c r="AB10" s="123">
        <f>VLOOKUP(AA10,Sheet2!$A$2:$B$93,2,FALSE)</f>
        <v>89000</v>
      </c>
      <c r="AC10" s="124" t="s">
        <v>45</v>
      </c>
      <c r="AD10" s="123">
        <f>VLOOKUP(AC10,Sheet2!$A$2:$B$93,2,FALSE)</f>
        <v>0</v>
      </c>
      <c r="AE10" s="130" t="s">
        <v>46</v>
      </c>
      <c r="AF10" s="131">
        <f>VLOOKUP(AE10,Sheet2!$A$2:$B$93,2,FALSE)</f>
        <v>175000</v>
      </c>
      <c r="AG10" s="133" t="s">
        <v>102</v>
      </c>
      <c r="AH10" s="131">
        <f>VLOOKUP(AG10,Sheet2!$A$2:$B$93,2,FALSE)</f>
        <v>0</v>
      </c>
    </row>
    <row r="11" spans="1:34">
      <c r="A11" s="1">
        <v>10</v>
      </c>
      <c r="B11" s="2" t="s">
        <v>246</v>
      </c>
      <c r="C11" s="3" t="s">
        <v>247</v>
      </c>
      <c r="D11" s="4" t="s">
        <v>248</v>
      </c>
      <c r="E11" s="5" t="s">
        <v>777</v>
      </c>
      <c r="F11" s="6">
        <f t="shared" si="0"/>
        <v>3949134</v>
      </c>
      <c r="G11" s="91" t="s">
        <v>51</v>
      </c>
      <c r="H11" s="92">
        <f>VLOOKUP(G11,Sheet2!$A$2:$B$93,2,FALSE)</f>
        <v>230000</v>
      </c>
      <c r="I11" s="93" t="s">
        <v>35</v>
      </c>
      <c r="J11" s="92">
        <f>VLOOKUP(I11,Sheet2!$A$2:$B$93,2,FALSE)</f>
        <v>880000</v>
      </c>
      <c r="K11" s="100" t="s">
        <v>36</v>
      </c>
      <c r="L11" s="101">
        <f>VLOOKUP(K11,Sheet2!$A$2:$B$93,2,FALSE)</f>
        <v>27467</v>
      </c>
      <c r="M11" s="100" t="s">
        <v>67</v>
      </c>
      <c r="N11" s="101">
        <f>VLOOKUP(M11,Sheet2!$A$2:$B$93,2,FALSE)</f>
        <v>175000</v>
      </c>
      <c r="O11" s="7" t="s">
        <v>68</v>
      </c>
      <c r="P11" s="8">
        <f>VLOOKUP(O11,Sheet2!$A$2:$B$93,2,FALSE)</f>
        <v>116000</v>
      </c>
      <c r="Q11" s="107" t="s">
        <v>39</v>
      </c>
      <c r="R11" s="8">
        <f>VLOOKUP(Q11,Sheet2!$A$2:$B$93,2,FALSE)</f>
        <v>311667</v>
      </c>
      <c r="S11" s="7" t="s">
        <v>40</v>
      </c>
      <c r="T11" s="8">
        <f>VLOOKUP(S11,Sheet2!$A$2:$B$93,2,FALSE)</f>
        <v>1800000</v>
      </c>
      <c r="U11" s="110" t="s">
        <v>41</v>
      </c>
      <c r="V11" s="111">
        <f>VLOOKUP(U11,Sheet2!$A$2:$B$93,2,FALSE)</f>
        <v>0</v>
      </c>
      <c r="W11" s="112" t="s">
        <v>42</v>
      </c>
      <c r="X11" s="111">
        <f>VLOOKUP(W11,Sheet2!$A$2:$B$93,2,FALSE)</f>
        <v>0</v>
      </c>
      <c r="Y11" s="113" t="s">
        <v>70</v>
      </c>
      <c r="Z11" s="111">
        <f>VLOOKUP(Y11,Sheet2!$A$2:$B$93,2,FALSE)</f>
        <v>145000</v>
      </c>
      <c r="AA11" s="122" t="s">
        <v>44</v>
      </c>
      <c r="AB11" s="123">
        <f>VLOOKUP(AA11,Sheet2!$A$2:$B$93,2,FALSE)</f>
        <v>89000</v>
      </c>
      <c r="AC11" s="124" t="s">
        <v>62</v>
      </c>
      <c r="AD11" s="123">
        <f>VLOOKUP(AC11,Sheet2!$A$2:$B$93,2,FALSE)</f>
        <v>0</v>
      </c>
      <c r="AE11" s="130" t="s">
        <v>46</v>
      </c>
      <c r="AF11" s="131">
        <f>VLOOKUP(AE11,Sheet2!$A$2:$B$93,2,FALSE)</f>
        <v>175000</v>
      </c>
      <c r="AG11" s="133" t="s">
        <v>71</v>
      </c>
      <c r="AH11" s="131">
        <f>VLOOKUP(AG11,Sheet2!$A$2:$B$93,2,FALSE)</f>
        <v>0</v>
      </c>
    </row>
    <row r="12" spans="1:34">
      <c r="A12" s="1">
        <v>11</v>
      </c>
      <c r="B12" s="2" t="s">
        <v>621</v>
      </c>
      <c r="C12" s="3" t="s">
        <v>622</v>
      </c>
      <c r="D12" s="4" t="s">
        <v>392</v>
      </c>
      <c r="E12" s="5" t="s">
        <v>777</v>
      </c>
      <c r="F12" s="6">
        <f t="shared" si="0"/>
        <v>3906067</v>
      </c>
      <c r="G12" s="91" t="s">
        <v>51</v>
      </c>
      <c r="H12" s="92">
        <f>VLOOKUP(G12,Sheet2!$A$2:$B$93,2,FALSE)</f>
        <v>230000</v>
      </c>
      <c r="I12" s="95" t="s">
        <v>34</v>
      </c>
      <c r="J12" s="92">
        <f>VLOOKUP(I12,Sheet2!$A$2:$B$93,2,FALSE)</f>
        <v>37000</v>
      </c>
      <c r="K12" s="100" t="s">
        <v>236</v>
      </c>
      <c r="L12" s="101">
        <f>VLOOKUP(K12,Sheet2!$A$2:$B$93,2,FALSE)</f>
        <v>880000</v>
      </c>
      <c r="M12" s="100" t="s">
        <v>185</v>
      </c>
      <c r="N12" s="101">
        <f>VLOOKUP(M12,Sheet2!$A$2:$B$93,2,FALSE)</f>
        <v>23400</v>
      </c>
      <c r="O12" s="7" t="s">
        <v>97</v>
      </c>
      <c r="P12" s="8">
        <f>VLOOKUP(O12,Sheet2!$A$2:$B$93,2,FALSE)</f>
        <v>68000</v>
      </c>
      <c r="Q12" s="7" t="s">
        <v>133</v>
      </c>
      <c r="R12" s="8">
        <f>VLOOKUP(Q12,Sheet2!$A$2:$B$93,2,FALSE)</f>
        <v>311667</v>
      </c>
      <c r="S12" s="7" t="s">
        <v>40</v>
      </c>
      <c r="T12" s="8">
        <f>VLOOKUP(S12,Sheet2!$A$2:$B$93,2,FALSE)</f>
        <v>1800000</v>
      </c>
      <c r="U12" s="110" t="s">
        <v>90</v>
      </c>
      <c r="V12" s="111">
        <f>VLOOKUP(U12,Sheet2!$A$2:$B$93,2,FALSE)</f>
        <v>0</v>
      </c>
      <c r="W12" s="113" t="s">
        <v>61</v>
      </c>
      <c r="X12" s="111">
        <f>VLOOKUP(W12,Sheet2!$A$2:$B$93,2,FALSE)</f>
        <v>230000</v>
      </c>
      <c r="Y12" s="113" t="s">
        <v>124</v>
      </c>
      <c r="Z12" s="111">
        <f>VLOOKUP(Y12,Sheet2!$A$2:$B$93,2,FALSE)</f>
        <v>37000</v>
      </c>
      <c r="AA12" s="122" t="s">
        <v>44</v>
      </c>
      <c r="AB12" s="123">
        <f>VLOOKUP(AA12,Sheet2!$A$2:$B$93,2,FALSE)</f>
        <v>89000</v>
      </c>
      <c r="AC12" s="124" t="s">
        <v>45</v>
      </c>
      <c r="AD12" s="123">
        <f>VLOOKUP(AC12,Sheet2!$A$2:$B$93,2,FALSE)</f>
        <v>0</v>
      </c>
      <c r="AE12" s="130" t="s">
        <v>46</v>
      </c>
      <c r="AF12" s="131">
        <f>VLOOKUP(AE12,Sheet2!$A$2:$B$93,2,FALSE)</f>
        <v>175000</v>
      </c>
      <c r="AG12" s="134" t="s">
        <v>63</v>
      </c>
      <c r="AH12" s="131">
        <f>VLOOKUP(AG12,Sheet2!$A$2:$B$93,2,FALSE)</f>
        <v>25000</v>
      </c>
    </row>
    <row r="13" spans="1:34">
      <c r="A13" s="1">
        <v>12</v>
      </c>
      <c r="B13" s="2" t="s">
        <v>552</v>
      </c>
      <c r="C13" s="3" t="s">
        <v>550</v>
      </c>
      <c r="D13" s="4" t="s">
        <v>551</v>
      </c>
      <c r="E13" s="5" t="s">
        <v>777</v>
      </c>
      <c r="F13" s="6">
        <f t="shared" si="0"/>
        <v>3901917</v>
      </c>
      <c r="G13" s="91" t="s">
        <v>51</v>
      </c>
      <c r="H13" s="92">
        <f>VLOOKUP(G13,Sheet2!$A$2:$B$93,2,FALSE)</f>
        <v>230000</v>
      </c>
      <c r="I13" s="93" t="s">
        <v>35</v>
      </c>
      <c r="J13" s="92">
        <f>VLOOKUP(I13,Sheet2!$A$2:$B$93,2,FALSE)</f>
        <v>880000</v>
      </c>
      <c r="K13" s="102" t="s">
        <v>52</v>
      </c>
      <c r="L13" s="101">
        <f>VLOOKUP(K13,Sheet2!$A$2:$B$93,2,FALSE)</f>
        <v>0</v>
      </c>
      <c r="M13" s="100" t="s">
        <v>67</v>
      </c>
      <c r="N13" s="101">
        <f>VLOOKUP(M13,Sheet2!$A$2:$B$93,2,FALSE)</f>
        <v>175000</v>
      </c>
      <c r="O13" s="82" t="s">
        <v>38</v>
      </c>
      <c r="P13" s="8">
        <f>VLOOKUP(O13,Sheet2!$A$2:$B$93,2,FALSE)</f>
        <v>0</v>
      </c>
      <c r="Q13" s="107" t="s">
        <v>39</v>
      </c>
      <c r="R13" s="8">
        <f>VLOOKUP(Q13,Sheet2!$A$2:$B$93,2,FALSE)</f>
        <v>311667</v>
      </c>
      <c r="S13" s="7" t="s">
        <v>40</v>
      </c>
      <c r="T13" s="8">
        <f>VLOOKUP(S13,Sheet2!$A$2:$B$93,2,FALSE)</f>
        <v>1800000</v>
      </c>
      <c r="U13" s="114" t="s">
        <v>43</v>
      </c>
      <c r="V13" s="111">
        <f>VLOOKUP(U13,Sheet2!$A$2:$B$93,2,FALSE)</f>
        <v>46000</v>
      </c>
      <c r="W13" s="113" t="s">
        <v>80</v>
      </c>
      <c r="X13" s="111">
        <f>VLOOKUP(W13,Sheet2!$A$2:$B$93,2,FALSE)</f>
        <v>50250</v>
      </c>
      <c r="Y13" s="113" t="s">
        <v>70</v>
      </c>
      <c r="Z13" s="111">
        <f>VLOOKUP(Y13,Sheet2!$A$2:$B$93,2,FALSE)</f>
        <v>145000</v>
      </c>
      <c r="AA13" s="122" t="s">
        <v>44</v>
      </c>
      <c r="AB13" s="123">
        <f>VLOOKUP(AA13,Sheet2!$A$2:$B$93,2,FALSE)</f>
        <v>89000</v>
      </c>
      <c r="AC13" s="124" t="s">
        <v>167</v>
      </c>
      <c r="AD13" s="123">
        <f>VLOOKUP(AC13,Sheet2!$A$2:$B$93,2,FALSE)</f>
        <v>0</v>
      </c>
      <c r="AE13" s="130" t="s">
        <v>46</v>
      </c>
      <c r="AF13" s="131">
        <f>VLOOKUP(AE13,Sheet2!$A$2:$B$93,2,FALSE)</f>
        <v>175000</v>
      </c>
      <c r="AG13" s="133" t="s">
        <v>102</v>
      </c>
      <c r="AH13" s="131">
        <f>VLOOKUP(AG13,Sheet2!$A$2:$B$93,2,FALSE)</f>
        <v>0</v>
      </c>
    </row>
    <row r="14" spans="1:34">
      <c r="A14" s="1">
        <v>13</v>
      </c>
      <c r="B14" s="2" t="s">
        <v>468</v>
      </c>
      <c r="C14" s="3" t="s">
        <v>469</v>
      </c>
      <c r="D14" s="4" t="s">
        <v>468</v>
      </c>
      <c r="E14" s="5" t="s">
        <v>777</v>
      </c>
      <c r="F14" s="6">
        <f t="shared" si="0"/>
        <v>3882250</v>
      </c>
      <c r="G14" s="91" t="s">
        <v>51</v>
      </c>
      <c r="H14" s="92">
        <f>VLOOKUP(G14,Sheet2!$A$2:$B$93,2,FALSE)</f>
        <v>230000</v>
      </c>
      <c r="I14" s="93" t="s">
        <v>94</v>
      </c>
      <c r="J14" s="92">
        <f>VLOOKUP(I14,Sheet2!$A$2:$B$93,2,FALSE)</f>
        <v>230000</v>
      </c>
      <c r="K14" s="100" t="s">
        <v>236</v>
      </c>
      <c r="L14" s="101">
        <f>VLOOKUP(K14,Sheet2!$A$2:$B$93,2,FALSE)</f>
        <v>880000</v>
      </c>
      <c r="M14" s="100" t="s">
        <v>67</v>
      </c>
      <c r="N14" s="101">
        <f>VLOOKUP(M14,Sheet2!$A$2:$B$93,2,FALSE)</f>
        <v>175000</v>
      </c>
      <c r="O14" s="7" t="s">
        <v>122</v>
      </c>
      <c r="P14" s="8">
        <f>VLOOKUP(O14,Sheet2!$A$2:$B$93,2,FALSE)</f>
        <v>145000</v>
      </c>
      <c r="Q14" s="7" t="s">
        <v>85</v>
      </c>
      <c r="R14" s="8">
        <f>VLOOKUP(Q14,Sheet2!$A$2:$B$93,2,FALSE)</f>
        <v>0</v>
      </c>
      <c r="S14" s="7" t="s">
        <v>40</v>
      </c>
      <c r="T14" s="8">
        <f>VLOOKUP(S14,Sheet2!$A$2:$B$93,2,FALSE)</f>
        <v>1800000</v>
      </c>
      <c r="U14" s="114" t="s">
        <v>43</v>
      </c>
      <c r="V14" s="111">
        <f>VLOOKUP(U14,Sheet2!$A$2:$B$93,2,FALSE)</f>
        <v>46000</v>
      </c>
      <c r="W14" s="113" t="s">
        <v>157</v>
      </c>
      <c r="X14" s="111">
        <f>VLOOKUP(W14,Sheet2!$A$2:$B$93,2,FALSE)</f>
        <v>37000</v>
      </c>
      <c r="Y14" s="113" t="s">
        <v>80</v>
      </c>
      <c r="Z14" s="111">
        <f>VLOOKUP(Y14,Sheet2!$A$2:$B$93,2,FALSE)</f>
        <v>50250</v>
      </c>
      <c r="AA14" s="122" t="s">
        <v>44</v>
      </c>
      <c r="AB14" s="123">
        <f>VLOOKUP(AA14,Sheet2!$A$2:$B$93,2,FALSE)</f>
        <v>89000</v>
      </c>
      <c r="AC14" s="124" t="s">
        <v>45</v>
      </c>
      <c r="AD14" s="123">
        <f>VLOOKUP(AC14,Sheet2!$A$2:$B$93,2,FALSE)</f>
        <v>0</v>
      </c>
      <c r="AE14" s="130" t="s">
        <v>46</v>
      </c>
      <c r="AF14" s="131">
        <f>VLOOKUP(AE14,Sheet2!$A$2:$B$93,2,FALSE)</f>
        <v>175000</v>
      </c>
      <c r="AG14" s="134" t="s">
        <v>63</v>
      </c>
      <c r="AH14" s="131">
        <f>VLOOKUP(AG14,Sheet2!$A$2:$B$93,2,FALSE)</f>
        <v>25000</v>
      </c>
    </row>
    <row r="15" spans="1:34">
      <c r="A15" s="1">
        <v>14</v>
      </c>
      <c r="B15" s="2" t="s">
        <v>289</v>
      </c>
      <c r="C15" s="3" t="s">
        <v>82</v>
      </c>
      <c r="D15" s="4" t="s">
        <v>83</v>
      </c>
      <c r="E15" s="5" t="s">
        <v>777</v>
      </c>
      <c r="F15" s="6">
        <f t="shared" si="0"/>
        <v>3862917</v>
      </c>
      <c r="G15" s="91" t="s">
        <v>51</v>
      </c>
      <c r="H15" s="92">
        <f>VLOOKUP(G15,Sheet2!$A$2:$B$93,2,FALSE)</f>
        <v>230000</v>
      </c>
      <c r="I15" s="95" t="s">
        <v>58</v>
      </c>
      <c r="J15" s="92">
        <f>VLOOKUP(I15,Sheet2!$A$2:$B$93,2,FALSE)</f>
        <v>50250</v>
      </c>
      <c r="K15" s="100" t="s">
        <v>236</v>
      </c>
      <c r="L15" s="101">
        <f>VLOOKUP(K15,Sheet2!$A$2:$B$93,2,FALSE)</f>
        <v>880000</v>
      </c>
      <c r="M15" s="100" t="s">
        <v>179</v>
      </c>
      <c r="N15" s="101">
        <f>VLOOKUP(M15,Sheet2!$A$2:$B$93,2,FALSE)</f>
        <v>68000</v>
      </c>
      <c r="O15" s="7" t="s">
        <v>97</v>
      </c>
      <c r="P15" s="8">
        <f>VLOOKUP(O15,Sheet2!$A$2:$B$93,2,FALSE)</f>
        <v>68000</v>
      </c>
      <c r="Q15" s="107" t="s">
        <v>39</v>
      </c>
      <c r="R15" s="8">
        <f>VLOOKUP(Q15,Sheet2!$A$2:$B$93,2,FALSE)</f>
        <v>311667</v>
      </c>
      <c r="S15" s="7" t="s">
        <v>40</v>
      </c>
      <c r="T15" s="8">
        <f>VLOOKUP(S15,Sheet2!$A$2:$B$93,2,FALSE)</f>
        <v>1800000</v>
      </c>
      <c r="U15" s="110" t="s">
        <v>41</v>
      </c>
      <c r="V15" s="111">
        <f>VLOOKUP(U15,Sheet2!$A$2:$B$93,2,FALSE)</f>
        <v>0</v>
      </c>
      <c r="W15" s="113" t="s">
        <v>43</v>
      </c>
      <c r="X15" s="111">
        <f>VLOOKUP(W15,Sheet2!$A$2:$B$93,2,FALSE)</f>
        <v>46000</v>
      </c>
      <c r="Y15" s="113" t="s">
        <v>70</v>
      </c>
      <c r="Z15" s="111">
        <f>VLOOKUP(Y15,Sheet2!$A$2:$B$93,2,FALSE)</f>
        <v>145000</v>
      </c>
      <c r="AA15" s="122" t="s">
        <v>44</v>
      </c>
      <c r="AB15" s="123">
        <f>VLOOKUP(AA15,Sheet2!$A$2:$B$93,2,FALSE)</f>
        <v>89000</v>
      </c>
      <c r="AC15" s="124" t="s">
        <v>45</v>
      </c>
      <c r="AD15" s="123">
        <f>VLOOKUP(AC15,Sheet2!$A$2:$B$93,2,FALSE)</f>
        <v>0</v>
      </c>
      <c r="AE15" s="130" t="s">
        <v>46</v>
      </c>
      <c r="AF15" s="131">
        <f>VLOOKUP(AE15,Sheet2!$A$2:$B$93,2,FALSE)</f>
        <v>175000</v>
      </c>
      <c r="AG15" s="133" t="s">
        <v>102</v>
      </c>
      <c r="AH15" s="131">
        <f>VLOOKUP(AG15,Sheet2!$A$2:$B$93,2,FALSE)</f>
        <v>0</v>
      </c>
    </row>
    <row r="16" spans="1:34">
      <c r="A16" s="1">
        <v>15</v>
      </c>
      <c r="B16" s="2" t="s">
        <v>608</v>
      </c>
      <c r="C16" s="3" t="s">
        <v>607</v>
      </c>
      <c r="D16" s="4" t="s">
        <v>107</v>
      </c>
      <c r="E16" s="5" t="s">
        <v>777</v>
      </c>
      <c r="F16" s="6">
        <f t="shared" si="0"/>
        <v>3860717</v>
      </c>
      <c r="G16" s="91" t="s">
        <v>77</v>
      </c>
      <c r="H16" s="92">
        <f>VLOOKUP(G16,Sheet2!$A$2:$B$93,2,FALSE)</f>
        <v>413333</v>
      </c>
      <c r="I16" s="93" t="s">
        <v>35</v>
      </c>
      <c r="J16" s="92">
        <f>VLOOKUP(I16,Sheet2!$A$2:$B$93,2,FALSE)</f>
        <v>880000</v>
      </c>
      <c r="K16" s="102" t="s">
        <v>52</v>
      </c>
      <c r="L16" s="101">
        <f>VLOOKUP(K16,Sheet2!$A$2:$B$93,2,FALSE)</f>
        <v>0</v>
      </c>
      <c r="M16" s="100" t="s">
        <v>36</v>
      </c>
      <c r="N16" s="101">
        <f>VLOOKUP(M16,Sheet2!$A$2:$B$93,2,FALSE)</f>
        <v>27467</v>
      </c>
      <c r="O16" s="7" t="s">
        <v>97</v>
      </c>
      <c r="P16" s="8">
        <f>VLOOKUP(O16,Sheet2!$A$2:$B$93,2,FALSE)</f>
        <v>68000</v>
      </c>
      <c r="Q16" s="107" t="s">
        <v>39</v>
      </c>
      <c r="R16" s="8">
        <f>VLOOKUP(Q16,Sheet2!$A$2:$B$93,2,FALSE)</f>
        <v>311667</v>
      </c>
      <c r="S16" s="7" t="s">
        <v>40</v>
      </c>
      <c r="T16" s="8">
        <f>VLOOKUP(S16,Sheet2!$A$2:$B$93,2,FALSE)</f>
        <v>1800000</v>
      </c>
      <c r="U16" s="110" t="s">
        <v>90</v>
      </c>
      <c r="V16" s="111">
        <f>VLOOKUP(U16,Sheet2!$A$2:$B$93,2,FALSE)</f>
        <v>0</v>
      </c>
      <c r="W16" s="113" t="s">
        <v>43</v>
      </c>
      <c r="X16" s="111">
        <f>VLOOKUP(W16,Sheet2!$A$2:$B$93,2,FALSE)</f>
        <v>46000</v>
      </c>
      <c r="Y16" s="113" t="s">
        <v>80</v>
      </c>
      <c r="Z16" s="111">
        <f>VLOOKUP(Y16,Sheet2!$A$2:$B$93,2,FALSE)</f>
        <v>50250</v>
      </c>
      <c r="AA16" s="122" t="s">
        <v>44</v>
      </c>
      <c r="AB16" s="123">
        <f>VLOOKUP(AA16,Sheet2!$A$2:$B$93,2,FALSE)</f>
        <v>89000</v>
      </c>
      <c r="AC16" s="124" t="s">
        <v>45</v>
      </c>
      <c r="AD16" s="123">
        <f>VLOOKUP(AC16,Sheet2!$A$2:$B$93,2,FALSE)</f>
        <v>0</v>
      </c>
      <c r="AE16" s="130" t="s">
        <v>46</v>
      </c>
      <c r="AF16" s="131">
        <f>VLOOKUP(AE16,Sheet2!$A$2:$B$93,2,FALSE)</f>
        <v>175000</v>
      </c>
      <c r="AG16" s="133" t="s">
        <v>47</v>
      </c>
      <c r="AH16" s="131">
        <f>VLOOKUP(AG16,Sheet2!$A$2:$B$93,2,FALSE)</f>
        <v>0</v>
      </c>
    </row>
    <row r="17" spans="1:34">
      <c r="A17" s="1">
        <v>16</v>
      </c>
      <c r="B17" s="2" t="s">
        <v>149</v>
      </c>
      <c r="C17" s="3" t="s">
        <v>139</v>
      </c>
      <c r="D17" s="4" t="s">
        <v>140</v>
      </c>
      <c r="E17" s="5" t="s">
        <v>777</v>
      </c>
      <c r="F17" s="6">
        <f t="shared" si="0"/>
        <v>3845784</v>
      </c>
      <c r="G17" s="91" t="s">
        <v>51</v>
      </c>
      <c r="H17" s="92">
        <f>VLOOKUP(G17,Sheet2!$A$2:$B$93,2,FALSE)</f>
        <v>230000</v>
      </c>
      <c r="I17" s="93" t="s">
        <v>35</v>
      </c>
      <c r="J17" s="92">
        <f>VLOOKUP(I17,Sheet2!$A$2:$B$93,2,FALSE)</f>
        <v>880000</v>
      </c>
      <c r="K17" s="102" t="s">
        <v>52</v>
      </c>
      <c r="L17" s="101">
        <f>VLOOKUP(K17,Sheet2!$A$2:$B$93,2,FALSE)</f>
        <v>0</v>
      </c>
      <c r="M17" s="100" t="s">
        <v>36</v>
      </c>
      <c r="N17" s="101">
        <f>VLOOKUP(M17,Sheet2!$A$2:$B$93,2,FALSE)</f>
        <v>27467</v>
      </c>
      <c r="O17" s="82" t="s">
        <v>59</v>
      </c>
      <c r="P17" s="8">
        <f>VLOOKUP(O17,Sheet2!$A$2:$B$93,2,FALSE)</f>
        <v>0</v>
      </c>
      <c r="Q17" s="107" t="s">
        <v>39</v>
      </c>
      <c r="R17" s="8">
        <f>VLOOKUP(Q17,Sheet2!$A$2:$B$93,2,FALSE)</f>
        <v>311667</v>
      </c>
      <c r="S17" s="7" t="s">
        <v>40</v>
      </c>
      <c r="T17" s="8">
        <f>VLOOKUP(S17,Sheet2!$A$2:$B$93,2,FALSE)</f>
        <v>1800000</v>
      </c>
      <c r="U17" s="114" t="s">
        <v>80</v>
      </c>
      <c r="V17" s="111">
        <f>VLOOKUP(U17,Sheet2!$A$2:$B$93,2,FALSE)</f>
        <v>50250</v>
      </c>
      <c r="W17" s="113" t="s">
        <v>145</v>
      </c>
      <c r="X17" s="111">
        <f>VLOOKUP(W17,Sheet2!$A$2:$B$93,2,FALSE)</f>
        <v>23400</v>
      </c>
      <c r="Y17" s="113" t="s">
        <v>70</v>
      </c>
      <c r="Z17" s="111">
        <f>VLOOKUP(Y17,Sheet2!$A$2:$B$93,2,FALSE)</f>
        <v>145000</v>
      </c>
      <c r="AA17" s="122" t="s">
        <v>44</v>
      </c>
      <c r="AB17" s="123">
        <f>VLOOKUP(AA17,Sheet2!$A$2:$B$93,2,FALSE)</f>
        <v>89000</v>
      </c>
      <c r="AC17" s="126" t="s">
        <v>55</v>
      </c>
      <c r="AD17" s="123">
        <f>VLOOKUP(AC17,Sheet2!$A$2:$B$93,2,FALSE)</f>
        <v>89000</v>
      </c>
      <c r="AE17" s="130" t="s">
        <v>46</v>
      </c>
      <c r="AF17" s="131">
        <f>VLOOKUP(AE17,Sheet2!$A$2:$B$93,2,FALSE)</f>
        <v>175000</v>
      </c>
      <c r="AG17" s="134" t="s">
        <v>63</v>
      </c>
      <c r="AH17" s="131">
        <f>VLOOKUP(AG17,Sheet2!$A$2:$B$93,2,FALSE)</f>
        <v>25000</v>
      </c>
    </row>
    <row r="18" spans="1:34">
      <c r="A18" s="1">
        <v>17</v>
      </c>
      <c r="B18" s="2" t="s">
        <v>505</v>
      </c>
      <c r="C18" s="3" t="s">
        <v>506</v>
      </c>
      <c r="D18" s="4" t="s">
        <v>507</v>
      </c>
      <c r="E18" s="5" t="s">
        <v>777</v>
      </c>
      <c r="F18" s="6">
        <f t="shared" si="0"/>
        <v>3824917</v>
      </c>
      <c r="G18" s="91" t="s">
        <v>34</v>
      </c>
      <c r="H18" s="92">
        <f>VLOOKUP(G18,Sheet2!$A$2:$B$93,2,FALSE)</f>
        <v>37000</v>
      </c>
      <c r="I18" s="93" t="s">
        <v>35</v>
      </c>
      <c r="J18" s="92">
        <f>VLOOKUP(I18,Sheet2!$A$2:$B$93,2,FALSE)</f>
        <v>880000</v>
      </c>
      <c r="K18" s="102" t="s">
        <v>52</v>
      </c>
      <c r="L18" s="101">
        <f>VLOOKUP(K18,Sheet2!$A$2:$B$93,2,FALSE)</f>
        <v>0</v>
      </c>
      <c r="M18" s="100" t="s">
        <v>67</v>
      </c>
      <c r="N18" s="101">
        <f>VLOOKUP(M18,Sheet2!$A$2:$B$93,2,FALSE)</f>
        <v>175000</v>
      </c>
      <c r="O18" s="7" t="s">
        <v>68</v>
      </c>
      <c r="P18" s="8">
        <f>VLOOKUP(O18,Sheet2!$A$2:$B$93,2,FALSE)</f>
        <v>116000</v>
      </c>
      <c r="Q18" s="107" t="s">
        <v>39</v>
      </c>
      <c r="R18" s="8">
        <f>VLOOKUP(Q18,Sheet2!$A$2:$B$93,2,FALSE)</f>
        <v>311667</v>
      </c>
      <c r="S18" s="7" t="s">
        <v>40</v>
      </c>
      <c r="T18" s="8">
        <f>VLOOKUP(S18,Sheet2!$A$2:$B$93,2,FALSE)</f>
        <v>1800000</v>
      </c>
      <c r="U18" s="114" t="s">
        <v>43</v>
      </c>
      <c r="V18" s="111">
        <f>VLOOKUP(U18,Sheet2!$A$2:$B$93,2,FALSE)</f>
        <v>46000</v>
      </c>
      <c r="W18" s="113" t="s">
        <v>80</v>
      </c>
      <c r="X18" s="111">
        <f>VLOOKUP(W18,Sheet2!$A$2:$B$93,2,FALSE)</f>
        <v>50250</v>
      </c>
      <c r="Y18" s="113" t="s">
        <v>70</v>
      </c>
      <c r="Z18" s="111">
        <f>VLOOKUP(Y18,Sheet2!$A$2:$B$93,2,FALSE)</f>
        <v>145000</v>
      </c>
      <c r="AA18" s="122" t="s">
        <v>44</v>
      </c>
      <c r="AB18" s="123">
        <f>VLOOKUP(AA18,Sheet2!$A$2:$B$93,2,FALSE)</f>
        <v>89000</v>
      </c>
      <c r="AC18" s="124" t="s">
        <v>45</v>
      </c>
      <c r="AD18" s="123">
        <f>VLOOKUP(AC18,Sheet2!$A$2:$B$93,2,FALSE)</f>
        <v>0</v>
      </c>
      <c r="AE18" s="130" t="s">
        <v>46</v>
      </c>
      <c r="AF18" s="131">
        <f>VLOOKUP(AE18,Sheet2!$A$2:$B$93,2,FALSE)</f>
        <v>175000</v>
      </c>
      <c r="AG18" s="133" t="s">
        <v>47</v>
      </c>
      <c r="AH18" s="131">
        <f>VLOOKUP(AG18,Sheet2!$A$2:$B$93,2,FALSE)</f>
        <v>0</v>
      </c>
    </row>
    <row r="19" spans="1:34">
      <c r="A19" s="1">
        <v>18</v>
      </c>
      <c r="B19" s="2" t="s">
        <v>141</v>
      </c>
      <c r="C19" s="3" t="s">
        <v>139</v>
      </c>
      <c r="D19" s="4" t="s">
        <v>140</v>
      </c>
      <c r="E19" s="5" t="s">
        <v>777</v>
      </c>
      <c r="F19" s="6">
        <f t="shared" si="0"/>
        <v>3804634</v>
      </c>
      <c r="G19" s="91" t="s">
        <v>58</v>
      </c>
      <c r="H19" s="92">
        <f>VLOOKUP(G19,Sheet2!$A$2:$B$93,2,FALSE)</f>
        <v>50250</v>
      </c>
      <c r="I19" s="93" t="s">
        <v>35</v>
      </c>
      <c r="J19" s="92">
        <f>VLOOKUP(I19,Sheet2!$A$2:$B$93,2,FALSE)</f>
        <v>880000</v>
      </c>
      <c r="K19" s="100" t="s">
        <v>36</v>
      </c>
      <c r="L19" s="101">
        <f>VLOOKUP(K19,Sheet2!$A$2:$B$93,2,FALSE)</f>
        <v>27467</v>
      </c>
      <c r="M19" s="102" t="s">
        <v>52</v>
      </c>
      <c r="N19" s="101">
        <f>VLOOKUP(M19,Sheet2!$A$2:$B$93,2,FALSE)</f>
        <v>0</v>
      </c>
      <c r="O19" s="7" t="s">
        <v>68</v>
      </c>
      <c r="P19" s="8">
        <f>VLOOKUP(O19,Sheet2!$A$2:$B$93,2,FALSE)</f>
        <v>116000</v>
      </c>
      <c r="Q19" s="107" t="s">
        <v>39</v>
      </c>
      <c r="R19" s="8">
        <f>VLOOKUP(Q19,Sheet2!$A$2:$B$93,2,FALSE)</f>
        <v>311667</v>
      </c>
      <c r="S19" s="7" t="s">
        <v>40</v>
      </c>
      <c r="T19" s="8">
        <f>VLOOKUP(S19,Sheet2!$A$2:$B$93,2,FALSE)</f>
        <v>1800000</v>
      </c>
      <c r="U19" s="114" t="s">
        <v>80</v>
      </c>
      <c r="V19" s="111">
        <f>VLOOKUP(U19,Sheet2!$A$2:$B$93,2,FALSE)</f>
        <v>50250</v>
      </c>
      <c r="W19" s="113" t="s">
        <v>43</v>
      </c>
      <c r="X19" s="111">
        <f>VLOOKUP(W19,Sheet2!$A$2:$B$93,2,FALSE)</f>
        <v>46000</v>
      </c>
      <c r="Y19" s="113" t="s">
        <v>70</v>
      </c>
      <c r="Z19" s="111">
        <f>VLOOKUP(Y19,Sheet2!$A$2:$B$93,2,FALSE)</f>
        <v>145000</v>
      </c>
      <c r="AA19" s="122" t="s">
        <v>44</v>
      </c>
      <c r="AB19" s="123">
        <f>VLOOKUP(AA19,Sheet2!$A$2:$B$93,2,FALSE)</f>
        <v>89000</v>
      </c>
      <c r="AC19" s="126" t="s">
        <v>55</v>
      </c>
      <c r="AD19" s="123">
        <f>VLOOKUP(AC19,Sheet2!$A$2:$B$93,2,FALSE)</f>
        <v>89000</v>
      </c>
      <c r="AE19" s="130" t="s">
        <v>46</v>
      </c>
      <c r="AF19" s="131">
        <f>VLOOKUP(AE19,Sheet2!$A$2:$B$93,2,FALSE)</f>
        <v>175000</v>
      </c>
      <c r="AG19" s="134" t="s">
        <v>63</v>
      </c>
      <c r="AH19" s="131">
        <f>VLOOKUP(AG19,Sheet2!$A$2:$B$93,2,FALSE)</f>
        <v>25000</v>
      </c>
    </row>
    <row r="20" spans="1:34">
      <c r="A20" s="1">
        <v>19</v>
      </c>
      <c r="B20" s="2" t="s">
        <v>666</v>
      </c>
      <c r="C20" s="3" t="s">
        <v>667</v>
      </c>
      <c r="D20" s="4" t="s">
        <v>523</v>
      </c>
      <c r="E20" s="5" t="s">
        <v>777</v>
      </c>
      <c r="F20" s="6">
        <f t="shared" si="0"/>
        <v>3749400</v>
      </c>
      <c r="G20" s="91" t="s">
        <v>51</v>
      </c>
      <c r="H20" s="92">
        <f>VLOOKUP(G20,Sheet2!$A$2:$B$93,2,FALSE)</f>
        <v>230000</v>
      </c>
      <c r="I20" s="95" t="s">
        <v>109</v>
      </c>
      <c r="J20" s="92">
        <f>VLOOKUP(I20,Sheet2!$A$2:$B$93,2,FALSE)</f>
        <v>230000</v>
      </c>
      <c r="K20" s="100" t="s">
        <v>132</v>
      </c>
      <c r="L20" s="101">
        <f>VLOOKUP(K20,Sheet2!$A$2:$B$93,2,FALSE)</f>
        <v>413333</v>
      </c>
      <c r="M20" s="100" t="s">
        <v>67</v>
      </c>
      <c r="N20" s="101">
        <f>VLOOKUP(M20,Sheet2!$A$2:$B$93,2,FALSE)</f>
        <v>175000</v>
      </c>
      <c r="O20" s="7" t="s">
        <v>97</v>
      </c>
      <c r="P20" s="8">
        <f>VLOOKUP(O20,Sheet2!$A$2:$B$93,2,FALSE)</f>
        <v>68000</v>
      </c>
      <c r="Q20" s="107" t="s">
        <v>39</v>
      </c>
      <c r="R20" s="8">
        <f>VLOOKUP(Q20,Sheet2!$A$2:$B$93,2,FALSE)</f>
        <v>311667</v>
      </c>
      <c r="S20" s="7" t="s">
        <v>40</v>
      </c>
      <c r="T20" s="8">
        <f>VLOOKUP(S20,Sheet2!$A$2:$B$93,2,FALSE)</f>
        <v>1800000</v>
      </c>
      <c r="U20" s="110" t="s">
        <v>42</v>
      </c>
      <c r="V20" s="111">
        <f>VLOOKUP(U20,Sheet2!$A$2:$B$93,2,FALSE)</f>
        <v>0</v>
      </c>
      <c r="W20" s="113" t="s">
        <v>145</v>
      </c>
      <c r="X20" s="111">
        <f>VLOOKUP(W20,Sheet2!$A$2:$B$93,2,FALSE)</f>
        <v>23400</v>
      </c>
      <c r="Y20" s="113" t="s">
        <v>70</v>
      </c>
      <c r="Z20" s="111">
        <f>VLOOKUP(Y20,Sheet2!$A$2:$B$93,2,FALSE)</f>
        <v>145000</v>
      </c>
      <c r="AA20" s="122" t="s">
        <v>44</v>
      </c>
      <c r="AB20" s="123">
        <f>VLOOKUP(AA20,Sheet2!$A$2:$B$93,2,FALSE)</f>
        <v>89000</v>
      </c>
      <c r="AC20" s="126" t="s">
        <v>55</v>
      </c>
      <c r="AD20" s="123">
        <f>VLOOKUP(AC20,Sheet2!$A$2:$B$93,2,FALSE)</f>
        <v>89000</v>
      </c>
      <c r="AE20" s="130" t="s">
        <v>46</v>
      </c>
      <c r="AF20" s="131">
        <f>VLOOKUP(AE20,Sheet2!$A$2:$B$93,2,FALSE)</f>
        <v>175000</v>
      </c>
      <c r="AG20" s="133" t="s">
        <v>102</v>
      </c>
      <c r="AH20" s="131">
        <f>VLOOKUP(AG20,Sheet2!$A$2:$B$93,2,FALSE)</f>
        <v>0</v>
      </c>
    </row>
    <row r="21" spans="1:34">
      <c r="A21" s="1">
        <v>20</v>
      </c>
      <c r="B21" s="2" t="s">
        <v>233</v>
      </c>
      <c r="C21" s="3" t="s">
        <v>231</v>
      </c>
      <c r="D21" s="4" t="s">
        <v>232</v>
      </c>
      <c r="E21" s="5" t="s">
        <v>777</v>
      </c>
      <c r="F21" s="6">
        <f t="shared" si="0"/>
        <v>3743250</v>
      </c>
      <c r="G21" s="97" t="s">
        <v>94</v>
      </c>
      <c r="H21" s="92">
        <f>VLOOKUP(G21,Sheet2!$A$2:$B$93,2,FALSE)</f>
        <v>230000</v>
      </c>
      <c r="I21" s="93" t="s">
        <v>35</v>
      </c>
      <c r="J21" s="92">
        <f>VLOOKUP(I21,Sheet2!$A$2:$B$93,2,FALSE)</f>
        <v>880000</v>
      </c>
      <c r="K21" s="102" t="s">
        <v>110</v>
      </c>
      <c r="L21" s="101">
        <f>VLOOKUP(K21,Sheet2!$A$2:$B$93,2,FALSE)</f>
        <v>0</v>
      </c>
      <c r="M21" s="100" t="s">
        <v>67</v>
      </c>
      <c r="N21" s="101">
        <f>VLOOKUP(M21,Sheet2!$A$2:$B$93,2,FALSE)</f>
        <v>175000</v>
      </c>
      <c r="O21" s="7" t="s">
        <v>97</v>
      </c>
      <c r="P21" s="8">
        <f>VLOOKUP(O21,Sheet2!$A$2:$B$93,2,FALSE)</f>
        <v>68000</v>
      </c>
      <c r="Q21" s="82" t="s">
        <v>59</v>
      </c>
      <c r="R21" s="8">
        <f>VLOOKUP(Q21,Sheet2!$A$2:$B$93,2,FALSE)</f>
        <v>0</v>
      </c>
      <c r="S21" s="7" t="s">
        <v>40</v>
      </c>
      <c r="T21" s="8">
        <f>VLOOKUP(S21,Sheet2!$A$2:$B$93,2,FALSE)</f>
        <v>1800000</v>
      </c>
      <c r="U21" s="114" t="s">
        <v>80</v>
      </c>
      <c r="V21" s="111">
        <f>VLOOKUP(U21,Sheet2!$A$2:$B$93,2,FALSE)</f>
        <v>50250</v>
      </c>
      <c r="W21" s="113" t="s">
        <v>43</v>
      </c>
      <c r="X21" s="111">
        <f>VLOOKUP(W21,Sheet2!$A$2:$B$93,2,FALSE)</f>
        <v>46000</v>
      </c>
      <c r="Y21" s="113" t="s">
        <v>61</v>
      </c>
      <c r="Z21" s="111">
        <f>VLOOKUP(Y21,Sheet2!$A$2:$B$93,2,FALSE)</f>
        <v>230000</v>
      </c>
      <c r="AA21" s="122" t="s">
        <v>44</v>
      </c>
      <c r="AB21" s="123">
        <f>VLOOKUP(AA21,Sheet2!$A$2:$B$93,2,FALSE)</f>
        <v>89000</v>
      </c>
      <c r="AC21" s="124" t="s">
        <v>217</v>
      </c>
      <c r="AD21" s="123">
        <f>VLOOKUP(AC21,Sheet2!$A$2:$B$93,2,FALSE)</f>
        <v>0</v>
      </c>
      <c r="AE21" s="130" t="s">
        <v>46</v>
      </c>
      <c r="AF21" s="131">
        <f>VLOOKUP(AE21,Sheet2!$A$2:$B$93,2,FALSE)</f>
        <v>175000</v>
      </c>
      <c r="AG21" s="133" t="s">
        <v>47</v>
      </c>
      <c r="AH21" s="131">
        <f>VLOOKUP(AG21,Sheet2!$A$2:$B$93,2,FALSE)</f>
        <v>0</v>
      </c>
    </row>
    <row r="22" spans="1:34">
      <c r="A22" s="1">
        <v>21</v>
      </c>
      <c r="B22" s="2" t="s">
        <v>308</v>
      </c>
      <c r="C22" s="3" t="s">
        <v>306</v>
      </c>
      <c r="D22" s="4" t="s">
        <v>309</v>
      </c>
      <c r="E22" s="5" t="s">
        <v>777</v>
      </c>
      <c r="F22" s="6">
        <f t="shared" si="0"/>
        <v>3740666</v>
      </c>
      <c r="G22" s="91" t="s">
        <v>77</v>
      </c>
      <c r="H22" s="92">
        <f>VLOOKUP(G22,Sheet2!$A$2:$B$93,2,FALSE)</f>
        <v>413333</v>
      </c>
      <c r="I22" s="95" t="s">
        <v>109</v>
      </c>
      <c r="J22" s="92">
        <f>VLOOKUP(I22,Sheet2!$A$2:$B$93,2,FALSE)</f>
        <v>230000</v>
      </c>
      <c r="K22" s="100" t="s">
        <v>132</v>
      </c>
      <c r="L22" s="101">
        <f>VLOOKUP(K22,Sheet2!$A$2:$B$93,2,FALSE)</f>
        <v>413333</v>
      </c>
      <c r="M22" s="100" t="s">
        <v>147</v>
      </c>
      <c r="N22" s="101">
        <f>VLOOKUP(M22,Sheet2!$A$2:$B$93,2,FALSE)</f>
        <v>89000</v>
      </c>
      <c r="O22" s="7" t="s">
        <v>175</v>
      </c>
      <c r="P22" s="8">
        <f>VLOOKUP(O22,Sheet2!$A$2:$B$93,2,FALSE)</f>
        <v>116000</v>
      </c>
      <c r="Q22" s="7" t="s">
        <v>68</v>
      </c>
      <c r="R22" s="8">
        <f>VLOOKUP(Q22,Sheet2!$A$2:$B$93,2,FALSE)</f>
        <v>116000</v>
      </c>
      <c r="S22" s="7" t="s">
        <v>40</v>
      </c>
      <c r="T22" s="8">
        <f>VLOOKUP(S22,Sheet2!$A$2:$B$93,2,FALSE)</f>
        <v>1800000</v>
      </c>
      <c r="U22" s="114" t="s">
        <v>43</v>
      </c>
      <c r="V22" s="111">
        <f>VLOOKUP(U22,Sheet2!$A$2:$B$93,2,FALSE)</f>
        <v>46000</v>
      </c>
      <c r="W22" s="113" t="s">
        <v>160</v>
      </c>
      <c r="X22" s="111">
        <f>VLOOKUP(W22,Sheet2!$A$2:$B$93,2,FALSE)</f>
        <v>23000</v>
      </c>
      <c r="Y22" s="113" t="s">
        <v>61</v>
      </c>
      <c r="Z22" s="111">
        <f>VLOOKUP(Y22,Sheet2!$A$2:$B$93,2,FALSE)</f>
        <v>230000</v>
      </c>
      <c r="AA22" s="122" t="s">
        <v>44</v>
      </c>
      <c r="AB22" s="123">
        <f>VLOOKUP(AA22,Sheet2!$A$2:$B$93,2,FALSE)</f>
        <v>89000</v>
      </c>
      <c r="AC22" s="124" t="s">
        <v>45</v>
      </c>
      <c r="AD22" s="123">
        <f>VLOOKUP(AC22,Sheet2!$A$2:$B$93,2,FALSE)</f>
        <v>0</v>
      </c>
      <c r="AE22" s="130" t="s">
        <v>46</v>
      </c>
      <c r="AF22" s="131">
        <f>VLOOKUP(AE22,Sheet2!$A$2:$B$93,2,FALSE)</f>
        <v>175000</v>
      </c>
      <c r="AG22" s="133" t="s">
        <v>102</v>
      </c>
      <c r="AH22" s="131">
        <f>VLOOKUP(AG22,Sheet2!$A$2:$B$93,2,FALSE)</f>
        <v>0</v>
      </c>
    </row>
    <row r="23" spans="1:34">
      <c r="A23" s="1">
        <v>22</v>
      </c>
      <c r="B23" s="2" t="s">
        <v>472</v>
      </c>
      <c r="C23" s="3" t="s">
        <v>473</v>
      </c>
      <c r="D23" s="4" t="s">
        <v>472</v>
      </c>
      <c r="E23" s="5" t="s">
        <v>777</v>
      </c>
      <c r="F23" s="6">
        <f t="shared" si="0"/>
        <v>3675917</v>
      </c>
      <c r="G23" s="91" t="s">
        <v>77</v>
      </c>
      <c r="H23" s="92">
        <f>VLOOKUP(G23,Sheet2!$A$2:$B$93,2,FALSE)</f>
        <v>413333</v>
      </c>
      <c r="I23" s="95" t="s">
        <v>58</v>
      </c>
      <c r="J23" s="92">
        <f>VLOOKUP(I23,Sheet2!$A$2:$B$93,2,FALSE)</f>
        <v>50250</v>
      </c>
      <c r="K23" s="100" t="s">
        <v>147</v>
      </c>
      <c r="L23" s="101">
        <f>VLOOKUP(K23,Sheet2!$A$2:$B$93,2,FALSE)</f>
        <v>89000</v>
      </c>
      <c r="M23" s="100" t="s">
        <v>67</v>
      </c>
      <c r="N23" s="101">
        <f>VLOOKUP(M23,Sheet2!$A$2:$B$93,2,FALSE)</f>
        <v>175000</v>
      </c>
      <c r="O23" s="7" t="s">
        <v>68</v>
      </c>
      <c r="P23" s="8">
        <f>VLOOKUP(O23,Sheet2!$A$2:$B$93,2,FALSE)</f>
        <v>116000</v>
      </c>
      <c r="Q23" s="107" t="s">
        <v>39</v>
      </c>
      <c r="R23" s="8">
        <f>VLOOKUP(Q23,Sheet2!$A$2:$B$93,2,FALSE)</f>
        <v>311667</v>
      </c>
      <c r="S23" s="7" t="s">
        <v>40</v>
      </c>
      <c r="T23" s="8">
        <f>VLOOKUP(S23,Sheet2!$A$2:$B$93,2,FALSE)</f>
        <v>1800000</v>
      </c>
      <c r="U23" s="110" t="s">
        <v>205</v>
      </c>
      <c r="V23" s="111">
        <f>VLOOKUP(U23,Sheet2!$A$2:$B$93,2,FALSE)</f>
        <v>0</v>
      </c>
      <c r="W23" s="115" t="s">
        <v>111</v>
      </c>
      <c r="X23" s="111">
        <f>VLOOKUP(W23,Sheet2!$A$2:$B$93,2,FALSE)</f>
        <v>311667</v>
      </c>
      <c r="Y23" s="113" t="s">
        <v>70</v>
      </c>
      <c r="Z23" s="111">
        <f>VLOOKUP(Y23,Sheet2!$A$2:$B$93,2,FALSE)</f>
        <v>145000</v>
      </c>
      <c r="AA23" s="122" t="s">
        <v>44</v>
      </c>
      <c r="AB23" s="123">
        <f>VLOOKUP(AA23,Sheet2!$A$2:$B$93,2,FALSE)</f>
        <v>89000</v>
      </c>
      <c r="AC23" s="124" t="s">
        <v>217</v>
      </c>
      <c r="AD23" s="123">
        <f>VLOOKUP(AC23,Sheet2!$A$2:$B$93,2,FALSE)</f>
        <v>0</v>
      </c>
      <c r="AE23" s="130" t="s">
        <v>46</v>
      </c>
      <c r="AF23" s="131">
        <f>VLOOKUP(AE23,Sheet2!$A$2:$B$93,2,FALSE)</f>
        <v>175000</v>
      </c>
      <c r="AG23" s="133" t="s">
        <v>102</v>
      </c>
      <c r="AH23" s="131">
        <f>VLOOKUP(AG23,Sheet2!$A$2:$B$93,2,FALSE)</f>
        <v>0</v>
      </c>
    </row>
    <row r="24" spans="1:34">
      <c r="A24" s="1">
        <v>23</v>
      </c>
      <c r="B24" s="2" t="s">
        <v>571</v>
      </c>
      <c r="C24" s="3" t="s">
        <v>569</v>
      </c>
      <c r="D24" s="4" t="s">
        <v>570</v>
      </c>
      <c r="E24" s="5" t="s">
        <v>777</v>
      </c>
      <c r="F24" s="6">
        <f t="shared" si="0"/>
        <v>3671000</v>
      </c>
      <c r="G24" s="91" t="s">
        <v>58</v>
      </c>
      <c r="H24" s="92">
        <f>VLOOKUP(G24,Sheet2!$A$2:$B$93,2,FALSE)</f>
        <v>50250</v>
      </c>
      <c r="I24" s="93" t="s">
        <v>94</v>
      </c>
      <c r="J24" s="92">
        <f>VLOOKUP(I24,Sheet2!$A$2:$B$93,2,FALSE)</f>
        <v>230000</v>
      </c>
      <c r="K24" s="100" t="s">
        <v>132</v>
      </c>
      <c r="L24" s="101">
        <f>VLOOKUP(K24,Sheet2!$A$2:$B$93,2,FALSE)</f>
        <v>413333</v>
      </c>
      <c r="M24" s="100" t="s">
        <v>67</v>
      </c>
      <c r="N24" s="101">
        <f>VLOOKUP(M24,Sheet2!$A$2:$B$93,2,FALSE)</f>
        <v>175000</v>
      </c>
      <c r="O24" s="7" t="s">
        <v>274</v>
      </c>
      <c r="P24" s="8">
        <f>VLOOKUP(O24,Sheet2!$A$2:$B$93,2,FALSE)</f>
        <v>56500</v>
      </c>
      <c r="Q24" s="107" t="s">
        <v>39</v>
      </c>
      <c r="R24" s="8">
        <f>VLOOKUP(Q24,Sheet2!$A$2:$B$93,2,FALSE)</f>
        <v>311667</v>
      </c>
      <c r="S24" s="7" t="s">
        <v>40</v>
      </c>
      <c r="T24" s="8">
        <f>VLOOKUP(S24,Sheet2!$A$2:$B$93,2,FALSE)</f>
        <v>1800000</v>
      </c>
      <c r="U24" s="114" t="s">
        <v>54</v>
      </c>
      <c r="V24" s="111">
        <f>VLOOKUP(U24,Sheet2!$A$2:$B$93,2,FALSE)</f>
        <v>175000</v>
      </c>
      <c r="W24" s="113" t="s">
        <v>80</v>
      </c>
      <c r="X24" s="111">
        <f>VLOOKUP(W24,Sheet2!$A$2:$B$93,2,FALSE)</f>
        <v>50250</v>
      </c>
      <c r="Y24" s="113" t="s">
        <v>70</v>
      </c>
      <c r="Z24" s="111">
        <f>VLOOKUP(Y24,Sheet2!$A$2:$B$93,2,FALSE)</f>
        <v>145000</v>
      </c>
      <c r="AA24" s="125" t="s">
        <v>45</v>
      </c>
      <c r="AB24" s="123">
        <f>VLOOKUP(AA24,Sheet2!$A$2:$B$93,2,FALSE)</f>
        <v>0</v>
      </c>
      <c r="AC24" s="126" t="s">
        <v>55</v>
      </c>
      <c r="AD24" s="123">
        <f>VLOOKUP(AC24,Sheet2!$A$2:$B$93,2,FALSE)</f>
        <v>89000</v>
      </c>
      <c r="AE24" s="130" t="s">
        <v>46</v>
      </c>
      <c r="AF24" s="131">
        <f>VLOOKUP(AE24,Sheet2!$A$2:$B$93,2,FALSE)</f>
        <v>175000</v>
      </c>
      <c r="AG24" s="133" t="s">
        <v>71</v>
      </c>
      <c r="AH24" s="131">
        <f>VLOOKUP(AG24,Sheet2!$A$2:$B$93,2,FALSE)</f>
        <v>0</v>
      </c>
    </row>
    <row r="25" spans="1:34">
      <c r="A25" s="1">
        <v>24</v>
      </c>
      <c r="B25" s="2" t="s">
        <v>568</v>
      </c>
      <c r="C25" s="3" t="s">
        <v>569</v>
      </c>
      <c r="D25" s="4" t="s">
        <v>570</v>
      </c>
      <c r="E25" s="5" t="s">
        <v>777</v>
      </c>
      <c r="F25" s="6">
        <f t="shared" si="0"/>
        <v>3663166</v>
      </c>
      <c r="G25" s="91" t="s">
        <v>77</v>
      </c>
      <c r="H25" s="92">
        <f>VLOOKUP(G25,Sheet2!$A$2:$B$93,2,FALSE)</f>
        <v>413333</v>
      </c>
      <c r="I25" s="96" t="s">
        <v>50</v>
      </c>
      <c r="J25" s="92">
        <f>VLOOKUP(I25,Sheet2!$A$2:$B$93,2,FALSE)</f>
        <v>0</v>
      </c>
      <c r="K25" s="100" t="s">
        <v>132</v>
      </c>
      <c r="L25" s="101">
        <f>VLOOKUP(K25,Sheet2!$A$2:$B$93,2,FALSE)</f>
        <v>413333</v>
      </c>
      <c r="M25" s="100" t="s">
        <v>37</v>
      </c>
      <c r="N25" s="101">
        <f>VLOOKUP(M25,Sheet2!$A$2:$B$93,2,FALSE)</f>
        <v>56500</v>
      </c>
      <c r="O25" s="7" t="s">
        <v>122</v>
      </c>
      <c r="P25" s="8">
        <f>VLOOKUP(O25,Sheet2!$A$2:$B$93,2,FALSE)</f>
        <v>145000</v>
      </c>
      <c r="Q25" s="7" t="s">
        <v>68</v>
      </c>
      <c r="R25" s="8">
        <f>VLOOKUP(Q25,Sheet2!$A$2:$B$93,2,FALSE)</f>
        <v>116000</v>
      </c>
      <c r="S25" s="7" t="s">
        <v>40</v>
      </c>
      <c r="T25" s="8">
        <f>VLOOKUP(S25,Sheet2!$A$2:$B$93,2,FALSE)</f>
        <v>1800000</v>
      </c>
      <c r="U25" s="114" t="s">
        <v>54</v>
      </c>
      <c r="V25" s="111">
        <f>VLOOKUP(U25,Sheet2!$A$2:$B$93,2,FALSE)</f>
        <v>175000</v>
      </c>
      <c r="W25" s="113" t="s">
        <v>43</v>
      </c>
      <c r="X25" s="111">
        <f>VLOOKUP(W25,Sheet2!$A$2:$B$93,2,FALSE)</f>
        <v>46000</v>
      </c>
      <c r="Y25" s="113" t="s">
        <v>70</v>
      </c>
      <c r="Z25" s="111">
        <f>VLOOKUP(Y25,Sheet2!$A$2:$B$93,2,FALSE)</f>
        <v>145000</v>
      </c>
      <c r="AA25" s="122" t="s">
        <v>44</v>
      </c>
      <c r="AB25" s="123">
        <f>VLOOKUP(AA25,Sheet2!$A$2:$B$93,2,FALSE)</f>
        <v>89000</v>
      </c>
      <c r="AC25" s="126" t="s">
        <v>55</v>
      </c>
      <c r="AD25" s="123">
        <f>VLOOKUP(AC25,Sheet2!$A$2:$B$93,2,FALSE)</f>
        <v>89000</v>
      </c>
      <c r="AE25" s="130" t="s">
        <v>46</v>
      </c>
      <c r="AF25" s="131">
        <f>VLOOKUP(AE25,Sheet2!$A$2:$B$93,2,FALSE)</f>
        <v>175000</v>
      </c>
      <c r="AG25" s="133" t="s">
        <v>71</v>
      </c>
      <c r="AH25" s="131">
        <f>VLOOKUP(AG25,Sheet2!$A$2:$B$93,2,FALSE)</f>
        <v>0</v>
      </c>
    </row>
    <row r="26" spans="1:34">
      <c r="A26" s="1">
        <v>25</v>
      </c>
      <c r="B26" s="2" t="s">
        <v>643</v>
      </c>
      <c r="C26" s="3" t="s">
        <v>638</v>
      </c>
      <c r="D26" s="4" t="s">
        <v>639</v>
      </c>
      <c r="E26" s="5" t="s">
        <v>777</v>
      </c>
      <c r="F26" s="6">
        <f t="shared" si="0"/>
        <v>3620250</v>
      </c>
      <c r="G26" s="91" t="s">
        <v>51</v>
      </c>
      <c r="H26" s="92">
        <f>VLOOKUP(G26,Sheet2!$A$2:$B$93,2,FALSE)</f>
        <v>230000</v>
      </c>
      <c r="I26" s="95" t="s">
        <v>34</v>
      </c>
      <c r="J26" s="92">
        <f>VLOOKUP(I26,Sheet2!$A$2:$B$93,2,FALSE)</f>
        <v>37000</v>
      </c>
      <c r="K26" s="100" t="s">
        <v>67</v>
      </c>
      <c r="L26" s="101">
        <f>VLOOKUP(K26,Sheet2!$A$2:$B$93,2,FALSE)</f>
        <v>175000</v>
      </c>
      <c r="M26" s="100" t="s">
        <v>173</v>
      </c>
      <c r="N26" s="101">
        <f>VLOOKUP(M26,Sheet2!$A$2:$B$93,2,FALSE)</f>
        <v>413333</v>
      </c>
      <c r="O26" s="7" t="s">
        <v>97</v>
      </c>
      <c r="P26" s="8">
        <f>VLOOKUP(O26,Sheet2!$A$2:$B$93,2,FALSE)</f>
        <v>68000</v>
      </c>
      <c r="Q26" s="107" t="s">
        <v>39</v>
      </c>
      <c r="R26" s="8">
        <f>VLOOKUP(Q26,Sheet2!$A$2:$B$93,2,FALSE)</f>
        <v>311667</v>
      </c>
      <c r="S26" s="7" t="s">
        <v>40</v>
      </c>
      <c r="T26" s="8">
        <f>VLOOKUP(S26,Sheet2!$A$2:$B$93,2,FALSE)</f>
        <v>1800000</v>
      </c>
      <c r="U26" s="114" t="s">
        <v>74</v>
      </c>
      <c r="V26" s="111">
        <f>VLOOKUP(U26,Sheet2!$A$2:$B$93,2,FALSE)</f>
        <v>37000</v>
      </c>
      <c r="W26" s="113" t="s">
        <v>80</v>
      </c>
      <c r="X26" s="111">
        <f>VLOOKUP(W26,Sheet2!$A$2:$B$93,2,FALSE)</f>
        <v>50250</v>
      </c>
      <c r="Y26" s="113" t="s">
        <v>70</v>
      </c>
      <c r="Z26" s="111">
        <f>VLOOKUP(Y26,Sheet2!$A$2:$B$93,2,FALSE)</f>
        <v>145000</v>
      </c>
      <c r="AA26" s="122" t="s">
        <v>44</v>
      </c>
      <c r="AB26" s="123">
        <f>VLOOKUP(AA26,Sheet2!$A$2:$B$93,2,FALSE)</f>
        <v>89000</v>
      </c>
      <c r="AC26" s="126" t="s">
        <v>55</v>
      </c>
      <c r="AD26" s="123">
        <f>VLOOKUP(AC26,Sheet2!$A$2:$B$93,2,FALSE)</f>
        <v>89000</v>
      </c>
      <c r="AE26" s="130" t="s">
        <v>46</v>
      </c>
      <c r="AF26" s="131">
        <f>VLOOKUP(AE26,Sheet2!$A$2:$B$93,2,FALSE)</f>
        <v>175000</v>
      </c>
      <c r="AG26" s="133" t="s">
        <v>47</v>
      </c>
      <c r="AH26" s="131">
        <f>VLOOKUP(AG26,Sheet2!$A$2:$B$93,2,FALSE)</f>
        <v>0</v>
      </c>
    </row>
    <row r="27" spans="1:34">
      <c r="A27" s="1">
        <v>26</v>
      </c>
      <c r="B27" s="2" t="s">
        <v>310</v>
      </c>
      <c r="C27" s="3" t="s">
        <v>311</v>
      </c>
      <c r="D27" s="4" t="s">
        <v>312</v>
      </c>
      <c r="E27" s="5" t="s">
        <v>777</v>
      </c>
      <c r="F27" s="6">
        <f t="shared" si="0"/>
        <v>3610717</v>
      </c>
      <c r="G27" s="91" t="s">
        <v>51</v>
      </c>
      <c r="H27" s="92">
        <f>VLOOKUP(G27,Sheet2!$A$2:$B$93,2,FALSE)</f>
        <v>230000</v>
      </c>
      <c r="I27" s="93" t="s">
        <v>35</v>
      </c>
      <c r="J27" s="92">
        <f>VLOOKUP(I27,Sheet2!$A$2:$B$93,2,FALSE)</f>
        <v>880000</v>
      </c>
      <c r="K27" s="100" t="s">
        <v>36</v>
      </c>
      <c r="L27" s="101">
        <f>VLOOKUP(K27,Sheet2!$A$2:$B$93,2,FALSE)</f>
        <v>27467</v>
      </c>
      <c r="M27" s="100" t="s">
        <v>67</v>
      </c>
      <c r="N27" s="101">
        <f>VLOOKUP(M27,Sheet2!$A$2:$B$93,2,FALSE)</f>
        <v>175000</v>
      </c>
      <c r="O27" s="7" t="s">
        <v>97</v>
      </c>
      <c r="P27" s="8">
        <f>VLOOKUP(O27,Sheet2!$A$2:$B$93,2,FALSE)</f>
        <v>68000</v>
      </c>
      <c r="Q27" s="7" t="s">
        <v>68</v>
      </c>
      <c r="R27" s="8">
        <f>VLOOKUP(Q27,Sheet2!$A$2:$B$93,2,FALSE)</f>
        <v>116000</v>
      </c>
      <c r="S27" s="7" t="s">
        <v>40</v>
      </c>
      <c r="T27" s="8">
        <f>VLOOKUP(S27,Sheet2!$A$2:$B$93,2,FALSE)</f>
        <v>1800000</v>
      </c>
      <c r="U27" s="110" t="s">
        <v>166</v>
      </c>
      <c r="V27" s="111">
        <f>VLOOKUP(U27,Sheet2!$A$2:$B$93,2,FALSE)</f>
        <v>0</v>
      </c>
      <c r="W27" s="112" t="s">
        <v>205</v>
      </c>
      <c r="X27" s="111">
        <f>VLOOKUP(W27,Sheet2!$A$2:$B$93,2,FALSE)</f>
        <v>0</v>
      </c>
      <c r="Y27" s="113" t="s">
        <v>80</v>
      </c>
      <c r="Z27" s="111">
        <f>VLOOKUP(Y27,Sheet2!$A$2:$B$93,2,FALSE)</f>
        <v>50250</v>
      </c>
      <c r="AA27" s="122" t="s">
        <v>44</v>
      </c>
      <c r="AB27" s="123">
        <f>VLOOKUP(AA27,Sheet2!$A$2:$B$93,2,FALSE)</f>
        <v>89000</v>
      </c>
      <c r="AC27" s="124" t="s">
        <v>45</v>
      </c>
      <c r="AD27" s="123">
        <f>VLOOKUP(AC27,Sheet2!$A$2:$B$93,2,FALSE)</f>
        <v>0</v>
      </c>
      <c r="AE27" s="130" t="s">
        <v>46</v>
      </c>
      <c r="AF27" s="131">
        <f>VLOOKUP(AE27,Sheet2!$A$2:$B$93,2,FALSE)</f>
        <v>175000</v>
      </c>
      <c r="AG27" s="133" t="s">
        <v>47</v>
      </c>
      <c r="AH27" s="131">
        <f>VLOOKUP(AG27,Sheet2!$A$2:$B$93,2,FALSE)</f>
        <v>0</v>
      </c>
    </row>
    <row r="28" spans="1:34">
      <c r="A28" s="1">
        <v>27</v>
      </c>
      <c r="B28" s="2" t="s">
        <v>596</v>
      </c>
      <c r="C28" s="3" t="s">
        <v>597</v>
      </c>
      <c r="D28" s="4" t="s">
        <v>596</v>
      </c>
      <c r="E28" s="5" t="s">
        <v>777</v>
      </c>
      <c r="F28" s="6">
        <f t="shared" si="0"/>
        <v>3582000</v>
      </c>
      <c r="G28" s="91" t="s">
        <v>101</v>
      </c>
      <c r="H28" s="92">
        <f>VLOOKUP(G28,Sheet2!$A$2:$B$93,2,FALSE)</f>
        <v>89000</v>
      </c>
      <c r="I28" s="93" t="s">
        <v>94</v>
      </c>
      <c r="J28" s="92">
        <f>VLOOKUP(I28,Sheet2!$A$2:$B$93,2,FALSE)</f>
        <v>230000</v>
      </c>
      <c r="K28" s="100" t="s">
        <v>132</v>
      </c>
      <c r="L28" s="101">
        <f>VLOOKUP(K28,Sheet2!$A$2:$B$93,2,FALSE)</f>
        <v>413333</v>
      </c>
      <c r="M28" s="100" t="s">
        <v>179</v>
      </c>
      <c r="N28" s="101">
        <f>VLOOKUP(M28,Sheet2!$A$2:$B$93,2,FALSE)</f>
        <v>68000</v>
      </c>
      <c r="O28" s="7" t="s">
        <v>68</v>
      </c>
      <c r="P28" s="8">
        <f>VLOOKUP(O28,Sheet2!$A$2:$B$93,2,FALSE)</f>
        <v>116000</v>
      </c>
      <c r="Q28" s="107" t="s">
        <v>39</v>
      </c>
      <c r="R28" s="8">
        <f>VLOOKUP(Q28,Sheet2!$A$2:$B$93,2,FALSE)</f>
        <v>311667</v>
      </c>
      <c r="S28" s="7" t="s">
        <v>40</v>
      </c>
      <c r="T28" s="8">
        <f>VLOOKUP(S28,Sheet2!$A$2:$B$93,2,FALSE)</f>
        <v>1800000</v>
      </c>
      <c r="U28" s="114" t="s">
        <v>69</v>
      </c>
      <c r="V28" s="111">
        <f>VLOOKUP(U28,Sheet2!$A$2:$B$93,2,FALSE)</f>
        <v>145000</v>
      </c>
      <c r="W28" s="112" t="s">
        <v>42</v>
      </c>
      <c r="X28" s="111">
        <f>VLOOKUP(W28,Sheet2!$A$2:$B$93,2,FALSE)</f>
        <v>0</v>
      </c>
      <c r="Y28" s="113" t="s">
        <v>70</v>
      </c>
      <c r="Z28" s="111">
        <f>VLOOKUP(Y28,Sheet2!$A$2:$B$93,2,FALSE)</f>
        <v>145000</v>
      </c>
      <c r="AA28" s="125" t="s">
        <v>45</v>
      </c>
      <c r="AB28" s="123">
        <f>VLOOKUP(AA28,Sheet2!$A$2:$B$93,2,FALSE)</f>
        <v>0</v>
      </c>
      <c r="AC28" s="126" t="s">
        <v>55</v>
      </c>
      <c r="AD28" s="123">
        <f>VLOOKUP(AC28,Sheet2!$A$2:$B$93,2,FALSE)</f>
        <v>89000</v>
      </c>
      <c r="AE28" s="130" t="s">
        <v>46</v>
      </c>
      <c r="AF28" s="131">
        <f>VLOOKUP(AE28,Sheet2!$A$2:$B$93,2,FALSE)</f>
        <v>175000</v>
      </c>
      <c r="AG28" s="133" t="s">
        <v>102</v>
      </c>
      <c r="AH28" s="131">
        <f>VLOOKUP(AG28,Sheet2!$A$2:$B$93,2,FALSE)</f>
        <v>0</v>
      </c>
    </row>
    <row r="29" spans="1:34">
      <c r="A29" s="1">
        <v>28</v>
      </c>
      <c r="B29" s="2" t="s">
        <v>116</v>
      </c>
      <c r="C29" s="3" t="s">
        <v>117</v>
      </c>
      <c r="D29" s="4" t="s">
        <v>118</v>
      </c>
      <c r="E29" s="5" t="s">
        <v>777</v>
      </c>
      <c r="F29" s="6">
        <f t="shared" si="0"/>
        <v>3581334</v>
      </c>
      <c r="G29" s="91" t="s">
        <v>51</v>
      </c>
      <c r="H29" s="92">
        <f>VLOOKUP(G29,Sheet2!$A$2:$B$93,2,FALSE)</f>
        <v>230000</v>
      </c>
      <c r="I29" s="95" t="s">
        <v>109</v>
      </c>
      <c r="J29" s="92">
        <f>VLOOKUP(I29,Sheet2!$A$2:$B$93,2,FALSE)</f>
        <v>230000</v>
      </c>
      <c r="K29" s="102" t="s">
        <v>52</v>
      </c>
      <c r="L29" s="101">
        <f>VLOOKUP(K29,Sheet2!$A$2:$B$93,2,FALSE)</f>
        <v>0</v>
      </c>
      <c r="M29" s="100" t="s">
        <v>67</v>
      </c>
      <c r="N29" s="101">
        <f>VLOOKUP(M29,Sheet2!$A$2:$B$93,2,FALSE)</f>
        <v>175000</v>
      </c>
      <c r="O29" s="82" t="s">
        <v>38</v>
      </c>
      <c r="P29" s="8">
        <f>VLOOKUP(O29,Sheet2!$A$2:$B$93,2,FALSE)</f>
        <v>0</v>
      </c>
      <c r="Q29" s="107" t="s">
        <v>39</v>
      </c>
      <c r="R29" s="8">
        <f>VLOOKUP(Q29,Sheet2!$A$2:$B$93,2,FALSE)</f>
        <v>311667</v>
      </c>
      <c r="S29" s="7" t="s">
        <v>40</v>
      </c>
      <c r="T29" s="8">
        <f>VLOOKUP(S29,Sheet2!$A$2:$B$93,2,FALSE)</f>
        <v>1800000</v>
      </c>
      <c r="U29" s="114" t="s">
        <v>54</v>
      </c>
      <c r="V29" s="111">
        <f>VLOOKUP(U29,Sheet2!$A$2:$B$93,2,FALSE)</f>
        <v>175000</v>
      </c>
      <c r="W29" s="115" t="s">
        <v>111</v>
      </c>
      <c r="X29" s="111">
        <f>VLOOKUP(W29,Sheet2!$A$2:$B$93,2,FALSE)</f>
        <v>311667</v>
      </c>
      <c r="Y29" s="113" t="s">
        <v>70</v>
      </c>
      <c r="Z29" s="111">
        <f>VLOOKUP(Y29,Sheet2!$A$2:$B$93,2,FALSE)</f>
        <v>145000</v>
      </c>
      <c r="AA29" s="122" t="s">
        <v>44</v>
      </c>
      <c r="AB29" s="123">
        <f>VLOOKUP(AA29,Sheet2!$A$2:$B$93,2,FALSE)</f>
        <v>89000</v>
      </c>
      <c r="AC29" s="126" t="s">
        <v>55</v>
      </c>
      <c r="AD29" s="123">
        <f>VLOOKUP(AC29,Sheet2!$A$2:$B$93,2,FALSE)</f>
        <v>89000</v>
      </c>
      <c r="AE29" s="86" t="s">
        <v>71</v>
      </c>
      <c r="AF29" s="131">
        <f>VLOOKUP(AE29,Sheet2!$A$2:$B$93,2,FALSE)</f>
        <v>0</v>
      </c>
      <c r="AG29" s="134" t="s">
        <v>63</v>
      </c>
      <c r="AH29" s="131">
        <f>VLOOKUP(AG29,Sheet2!$A$2:$B$93,2,FALSE)</f>
        <v>25000</v>
      </c>
    </row>
    <row r="30" spans="1:34">
      <c r="A30" s="1">
        <v>29</v>
      </c>
      <c r="B30" s="2" t="s">
        <v>237</v>
      </c>
      <c r="C30" s="3" t="s">
        <v>238</v>
      </c>
      <c r="D30" s="4" t="s">
        <v>237</v>
      </c>
      <c r="E30" s="5" t="s">
        <v>777</v>
      </c>
      <c r="F30" s="6">
        <f t="shared" si="0"/>
        <v>3561250</v>
      </c>
      <c r="G30" s="91" t="s">
        <v>51</v>
      </c>
      <c r="H30" s="92">
        <f>VLOOKUP(G30,Sheet2!$A$2:$B$93,2,FALSE)</f>
        <v>230000</v>
      </c>
      <c r="I30" s="95" t="s">
        <v>77</v>
      </c>
      <c r="J30" s="92">
        <f>VLOOKUP(I30,Sheet2!$A$2:$B$93,2,FALSE)</f>
        <v>413333</v>
      </c>
      <c r="K30" s="102" t="s">
        <v>52</v>
      </c>
      <c r="L30" s="101">
        <f>VLOOKUP(K30,Sheet2!$A$2:$B$93,2,FALSE)</f>
        <v>0</v>
      </c>
      <c r="M30" s="100" t="s">
        <v>67</v>
      </c>
      <c r="N30" s="101">
        <f>VLOOKUP(M30,Sheet2!$A$2:$B$93,2,FALSE)</f>
        <v>175000</v>
      </c>
      <c r="O30" s="7" t="s">
        <v>89</v>
      </c>
      <c r="P30" s="8">
        <f>VLOOKUP(O30,Sheet2!$A$2:$B$93,2,FALSE)</f>
        <v>37000</v>
      </c>
      <c r="Q30" s="107" t="s">
        <v>39</v>
      </c>
      <c r="R30" s="8">
        <f>VLOOKUP(Q30,Sheet2!$A$2:$B$93,2,FALSE)</f>
        <v>311667</v>
      </c>
      <c r="S30" s="7" t="s">
        <v>40</v>
      </c>
      <c r="T30" s="8">
        <f>VLOOKUP(S30,Sheet2!$A$2:$B$93,2,FALSE)</f>
        <v>1800000</v>
      </c>
      <c r="U30" s="114" t="s">
        <v>43</v>
      </c>
      <c r="V30" s="111">
        <f>VLOOKUP(U30,Sheet2!$A$2:$B$93,2,FALSE)</f>
        <v>46000</v>
      </c>
      <c r="W30" s="113" t="s">
        <v>80</v>
      </c>
      <c r="X30" s="111">
        <f>VLOOKUP(W30,Sheet2!$A$2:$B$93,2,FALSE)</f>
        <v>50250</v>
      </c>
      <c r="Y30" s="113" t="s">
        <v>70</v>
      </c>
      <c r="Z30" s="111">
        <f>VLOOKUP(Y30,Sheet2!$A$2:$B$93,2,FALSE)</f>
        <v>145000</v>
      </c>
      <c r="AA30" s="122" t="s">
        <v>44</v>
      </c>
      <c r="AB30" s="123">
        <f>VLOOKUP(AA30,Sheet2!$A$2:$B$93,2,FALSE)</f>
        <v>89000</v>
      </c>
      <c r="AC30" s="126" t="s">
        <v>55</v>
      </c>
      <c r="AD30" s="123">
        <f>VLOOKUP(AC30,Sheet2!$A$2:$B$93,2,FALSE)</f>
        <v>89000</v>
      </c>
      <c r="AE30" s="130" t="s">
        <v>46</v>
      </c>
      <c r="AF30" s="131">
        <f>VLOOKUP(AE30,Sheet2!$A$2:$B$93,2,FALSE)</f>
        <v>175000</v>
      </c>
      <c r="AG30" s="133" t="s">
        <v>47</v>
      </c>
      <c r="AH30" s="131">
        <f>VLOOKUP(AG30,Sheet2!$A$2:$B$93,2,FALSE)</f>
        <v>0</v>
      </c>
    </row>
    <row r="31" spans="1:34">
      <c r="A31" s="1">
        <v>30</v>
      </c>
      <c r="B31" s="2" t="s">
        <v>700</v>
      </c>
      <c r="C31" s="3" t="s">
        <v>699</v>
      </c>
      <c r="D31" s="4" t="s">
        <v>189</v>
      </c>
      <c r="E31" s="5" t="s">
        <v>190</v>
      </c>
      <c r="F31" s="6">
        <f t="shared" si="0"/>
        <v>3560000</v>
      </c>
      <c r="G31" s="91" t="s">
        <v>77</v>
      </c>
      <c r="H31" s="92">
        <f>VLOOKUP(G31,Sheet2!$A$2:$B$93,2,FALSE)</f>
        <v>413333</v>
      </c>
      <c r="I31" s="93" t="s">
        <v>94</v>
      </c>
      <c r="J31" s="92">
        <f>VLOOKUP(I31,Sheet2!$A$2:$B$93,2,FALSE)</f>
        <v>230000</v>
      </c>
      <c r="K31" s="102" t="s">
        <v>52</v>
      </c>
      <c r="L31" s="101">
        <f>VLOOKUP(K31,Sheet2!$A$2:$B$93,2,FALSE)</f>
        <v>0</v>
      </c>
      <c r="M31" s="100" t="s">
        <v>67</v>
      </c>
      <c r="N31" s="101">
        <f>VLOOKUP(M31,Sheet2!$A$2:$B$93,2,FALSE)</f>
        <v>175000</v>
      </c>
      <c r="O31" s="82" t="s">
        <v>59</v>
      </c>
      <c r="P31" s="8">
        <f>VLOOKUP(O31,Sheet2!$A$2:$B$93,2,FALSE)</f>
        <v>0</v>
      </c>
      <c r="Q31" s="107" t="s">
        <v>39</v>
      </c>
      <c r="R31" s="8">
        <f>VLOOKUP(Q31,Sheet2!$A$2:$B$93,2,FALSE)</f>
        <v>311667</v>
      </c>
      <c r="S31" s="7" t="s">
        <v>40</v>
      </c>
      <c r="T31" s="8">
        <f>VLOOKUP(S31,Sheet2!$A$2:$B$93,2,FALSE)</f>
        <v>1800000</v>
      </c>
      <c r="U31" s="114" t="s">
        <v>54</v>
      </c>
      <c r="V31" s="111">
        <f>VLOOKUP(U31,Sheet2!$A$2:$B$93,2,FALSE)</f>
        <v>175000</v>
      </c>
      <c r="W31" s="113" t="s">
        <v>43</v>
      </c>
      <c r="X31" s="111">
        <f>VLOOKUP(W31,Sheet2!$A$2:$B$93,2,FALSE)</f>
        <v>46000</v>
      </c>
      <c r="Y31" s="113" t="s">
        <v>70</v>
      </c>
      <c r="Z31" s="111">
        <f>VLOOKUP(Y31,Sheet2!$A$2:$B$93,2,FALSE)</f>
        <v>145000</v>
      </c>
      <c r="AA31" s="122" t="s">
        <v>44</v>
      </c>
      <c r="AB31" s="123">
        <f>VLOOKUP(AA31,Sheet2!$A$2:$B$93,2,FALSE)</f>
        <v>89000</v>
      </c>
      <c r="AC31" s="124" t="s">
        <v>45</v>
      </c>
      <c r="AD31" s="123">
        <f>VLOOKUP(AC31,Sheet2!$A$2:$B$93,2,FALSE)</f>
        <v>0</v>
      </c>
      <c r="AE31" s="130" t="s">
        <v>46</v>
      </c>
      <c r="AF31" s="131">
        <f>VLOOKUP(AE31,Sheet2!$A$2:$B$93,2,FALSE)</f>
        <v>175000</v>
      </c>
      <c r="AG31" s="133" t="s">
        <v>47</v>
      </c>
      <c r="AH31" s="131">
        <f>VLOOKUP(AG31,Sheet2!$A$2:$B$93,2,FALSE)</f>
        <v>0</v>
      </c>
    </row>
    <row r="32" spans="1:34">
      <c r="A32" s="1">
        <v>31</v>
      </c>
      <c r="B32" s="2" t="s">
        <v>158</v>
      </c>
      <c r="C32" s="3" t="s">
        <v>99</v>
      </c>
      <c r="D32" s="4" t="s">
        <v>100</v>
      </c>
      <c r="E32" s="5" t="s">
        <v>777</v>
      </c>
      <c r="F32" s="6">
        <f t="shared" si="0"/>
        <v>3539000</v>
      </c>
      <c r="G32" s="91" t="s">
        <v>77</v>
      </c>
      <c r="H32" s="92">
        <f>VLOOKUP(G32,Sheet2!$A$2:$B$93,2,FALSE)</f>
        <v>413333</v>
      </c>
      <c r="I32" s="95" t="s">
        <v>109</v>
      </c>
      <c r="J32" s="92">
        <f>VLOOKUP(I32,Sheet2!$A$2:$B$93,2,FALSE)</f>
        <v>230000</v>
      </c>
      <c r="K32" s="103" t="s">
        <v>153</v>
      </c>
      <c r="L32" s="101">
        <f>VLOOKUP(K32,Sheet2!$A$2:$B$93,2,FALSE)</f>
        <v>230000</v>
      </c>
      <c r="M32" s="100" t="s">
        <v>67</v>
      </c>
      <c r="N32" s="101">
        <f>VLOOKUP(M32,Sheet2!$A$2:$B$93,2,FALSE)</f>
        <v>175000</v>
      </c>
      <c r="O32" s="107" t="s">
        <v>39</v>
      </c>
      <c r="P32" s="8">
        <f>VLOOKUP(O32,Sheet2!$A$2:$B$93,2,FALSE)</f>
        <v>311667</v>
      </c>
      <c r="Q32" s="7" t="s">
        <v>159</v>
      </c>
      <c r="R32" s="8">
        <f>VLOOKUP(Q32,Sheet2!$A$2:$B$93,2,FALSE)</f>
        <v>46000</v>
      </c>
      <c r="S32" s="7" t="s">
        <v>40</v>
      </c>
      <c r="T32" s="8">
        <f>VLOOKUP(S32,Sheet2!$A$2:$B$93,2,FALSE)</f>
        <v>1800000</v>
      </c>
      <c r="U32" s="110" t="s">
        <v>41</v>
      </c>
      <c r="V32" s="111">
        <f>VLOOKUP(U32,Sheet2!$A$2:$B$93,2,FALSE)</f>
        <v>0</v>
      </c>
      <c r="W32" s="113" t="s">
        <v>160</v>
      </c>
      <c r="X32" s="111">
        <f>VLOOKUP(W32,Sheet2!$A$2:$B$93,2,FALSE)</f>
        <v>23000</v>
      </c>
      <c r="Y32" s="113" t="s">
        <v>43</v>
      </c>
      <c r="Z32" s="111">
        <f>VLOOKUP(Y32,Sheet2!$A$2:$B$93,2,FALSE)</f>
        <v>46000</v>
      </c>
      <c r="AA32" s="122" t="s">
        <v>44</v>
      </c>
      <c r="AB32" s="123">
        <f>VLOOKUP(AA32,Sheet2!$A$2:$B$93,2,FALSE)</f>
        <v>89000</v>
      </c>
      <c r="AC32" s="124" t="s">
        <v>45</v>
      </c>
      <c r="AD32" s="123">
        <f>VLOOKUP(AC32,Sheet2!$A$2:$B$93,2,FALSE)</f>
        <v>0</v>
      </c>
      <c r="AE32" s="130" t="s">
        <v>46</v>
      </c>
      <c r="AF32" s="131">
        <f>VLOOKUP(AE32,Sheet2!$A$2:$B$93,2,FALSE)</f>
        <v>175000</v>
      </c>
      <c r="AG32" s="133" t="s">
        <v>102</v>
      </c>
      <c r="AH32" s="131">
        <f>VLOOKUP(AG32,Sheet2!$A$2:$B$93,2,FALSE)</f>
        <v>0</v>
      </c>
    </row>
    <row r="33" spans="1:35">
      <c r="A33" s="1">
        <v>32</v>
      </c>
      <c r="B33" s="2" t="s">
        <v>416</v>
      </c>
      <c r="C33" s="3" t="s">
        <v>417</v>
      </c>
      <c r="D33" s="4" t="s">
        <v>416</v>
      </c>
      <c r="E33" s="5" t="s">
        <v>777</v>
      </c>
      <c r="F33" s="6">
        <f t="shared" si="0"/>
        <v>3530250</v>
      </c>
      <c r="G33" s="94" t="s">
        <v>84</v>
      </c>
      <c r="H33" s="92">
        <f>VLOOKUP(G33,Sheet2!$A$2:$B$93,2,FALSE)</f>
        <v>0</v>
      </c>
      <c r="I33" s="93" t="s">
        <v>94</v>
      </c>
      <c r="J33" s="92">
        <f>VLOOKUP(I33,Sheet2!$A$2:$B$93,2,FALSE)</f>
        <v>230000</v>
      </c>
      <c r="K33" s="100" t="s">
        <v>132</v>
      </c>
      <c r="L33" s="101">
        <f>VLOOKUP(K33,Sheet2!$A$2:$B$93,2,FALSE)</f>
        <v>413333</v>
      </c>
      <c r="M33" s="100" t="s">
        <v>67</v>
      </c>
      <c r="N33" s="101">
        <f>VLOOKUP(M33,Sheet2!$A$2:$B$93,2,FALSE)</f>
        <v>175000</v>
      </c>
      <c r="O33" s="7" t="s">
        <v>68</v>
      </c>
      <c r="P33" s="8">
        <f>VLOOKUP(O33,Sheet2!$A$2:$B$93,2,FALSE)</f>
        <v>116000</v>
      </c>
      <c r="Q33" s="107" t="s">
        <v>39</v>
      </c>
      <c r="R33" s="8">
        <f>VLOOKUP(Q33,Sheet2!$A$2:$B$93,2,FALSE)</f>
        <v>311667</v>
      </c>
      <c r="S33" s="7" t="s">
        <v>40</v>
      </c>
      <c r="T33" s="8">
        <f>VLOOKUP(S33,Sheet2!$A$2:$B$93,2,FALSE)</f>
        <v>1800000</v>
      </c>
      <c r="U33" s="114" t="s">
        <v>80</v>
      </c>
      <c r="V33" s="111">
        <f>VLOOKUP(U33,Sheet2!$A$2:$B$93,2,FALSE)</f>
        <v>50250</v>
      </c>
      <c r="W33" s="112" t="s">
        <v>180</v>
      </c>
      <c r="X33" s="111">
        <f>VLOOKUP(W33,Sheet2!$A$2:$B$93,2,FALSE)</f>
        <v>0</v>
      </c>
      <c r="Y33" s="113" t="s">
        <v>69</v>
      </c>
      <c r="Z33" s="111">
        <f>VLOOKUP(Y33,Sheet2!$A$2:$B$93,2,FALSE)</f>
        <v>145000</v>
      </c>
      <c r="AA33" s="122" t="s">
        <v>44</v>
      </c>
      <c r="AB33" s="123">
        <f>VLOOKUP(AA33,Sheet2!$A$2:$B$93,2,FALSE)</f>
        <v>89000</v>
      </c>
      <c r="AC33" s="124" t="s">
        <v>217</v>
      </c>
      <c r="AD33" s="123">
        <f>VLOOKUP(AC33,Sheet2!$A$2:$B$93,2,FALSE)</f>
        <v>0</v>
      </c>
      <c r="AE33" s="130" t="s">
        <v>46</v>
      </c>
      <c r="AF33" s="131">
        <f>VLOOKUP(AE33,Sheet2!$A$2:$B$93,2,FALSE)</f>
        <v>175000</v>
      </c>
      <c r="AG33" s="134" t="s">
        <v>63</v>
      </c>
      <c r="AH33" s="131">
        <f>VLOOKUP(AG33,Sheet2!$A$2:$B$93,2,FALSE)</f>
        <v>25000</v>
      </c>
    </row>
    <row r="34" spans="1:35">
      <c r="A34" s="1">
        <v>33</v>
      </c>
      <c r="B34" s="2" t="s">
        <v>399</v>
      </c>
      <c r="C34" s="3" t="s">
        <v>400</v>
      </c>
      <c r="D34" s="4" t="s">
        <v>399</v>
      </c>
      <c r="E34" s="5" t="s">
        <v>777</v>
      </c>
      <c r="F34" s="6">
        <f t="shared" si="0"/>
        <v>3515250</v>
      </c>
      <c r="G34" s="91" t="s">
        <v>51</v>
      </c>
      <c r="H34" s="92">
        <f>VLOOKUP(G34,Sheet2!$A$2:$B$93,2,FALSE)</f>
        <v>230000</v>
      </c>
      <c r="I34" s="95" t="s">
        <v>77</v>
      </c>
      <c r="J34" s="92">
        <f>VLOOKUP(I34,Sheet2!$A$2:$B$93,2,FALSE)</f>
        <v>413333</v>
      </c>
      <c r="K34" s="100" t="s">
        <v>147</v>
      </c>
      <c r="L34" s="101">
        <f>VLOOKUP(K34,Sheet2!$A$2:$B$93,2,FALSE)</f>
        <v>89000</v>
      </c>
      <c r="M34" s="100" t="s">
        <v>67</v>
      </c>
      <c r="N34" s="101">
        <f>VLOOKUP(M34,Sheet2!$A$2:$B$93,2,FALSE)</f>
        <v>175000</v>
      </c>
      <c r="O34" s="82" t="s">
        <v>59</v>
      </c>
      <c r="P34" s="8">
        <f>VLOOKUP(O34,Sheet2!$A$2:$B$93,2,FALSE)</f>
        <v>0</v>
      </c>
      <c r="Q34" s="107" t="s">
        <v>39</v>
      </c>
      <c r="R34" s="8">
        <f>VLOOKUP(Q34,Sheet2!$A$2:$B$93,2,FALSE)</f>
        <v>311667</v>
      </c>
      <c r="S34" s="7" t="s">
        <v>40</v>
      </c>
      <c r="T34" s="8">
        <f>VLOOKUP(S34,Sheet2!$A$2:$B$93,2,FALSE)</f>
        <v>1800000</v>
      </c>
      <c r="U34" s="114" t="s">
        <v>74</v>
      </c>
      <c r="V34" s="111">
        <f>VLOOKUP(U34,Sheet2!$A$2:$B$93,2,FALSE)</f>
        <v>37000</v>
      </c>
      <c r="W34" s="113" t="s">
        <v>80</v>
      </c>
      <c r="X34" s="111">
        <f>VLOOKUP(W34,Sheet2!$A$2:$B$93,2,FALSE)</f>
        <v>50250</v>
      </c>
      <c r="Y34" s="113" t="s">
        <v>70</v>
      </c>
      <c r="Z34" s="111">
        <f>VLOOKUP(Y34,Sheet2!$A$2:$B$93,2,FALSE)</f>
        <v>145000</v>
      </c>
      <c r="AA34" s="125" t="s">
        <v>45</v>
      </c>
      <c r="AB34" s="123">
        <f>VLOOKUP(AA34,Sheet2!$A$2:$B$93,2,FALSE)</f>
        <v>0</v>
      </c>
      <c r="AC34" s="126" t="s">
        <v>55</v>
      </c>
      <c r="AD34" s="123">
        <f>VLOOKUP(AC34,Sheet2!$A$2:$B$93,2,FALSE)</f>
        <v>89000</v>
      </c>
      <c r="AE34" s="130" t="s">
        <v>46</v>
      </c>
      <c r="AF34" s="131">
        <f>VLOOKUP(AE34,Sheet2!$A$2:$B$93,2,FALSE)</f>
        <v>175000</v>
      </c>
      <c r="AG34" s="133" t="s">
        <v>71</v>
      </c>
      <c r="AH34" s="131">
        <f>VLOOKUP(AG34,Sheet2!$A$2:$B$93,2,FALSE)</f>
        <v>0</v>
      </c>
    </row>
    <row r="35" spans="1:35">
      <c r="A35" s="1">
        <v>34</v>
      </c>
      <c r="B35" s="2" t="s">
        <v>181</v>
      </c>
      <c r="C35" s="3" t="s">
        <v>182</v>
      </c>
      <c r="D35" s="4" t="s">
        <v>181</v>
      </c>
      <c r="E35" s="5" t="s">
        <v>777</v>
      </c>
      <c r="F35" s="6">
        <f t="shared" si="0"/>
        <v>3503917</v>
      </c>
      <c r="G35" s="91" t="s">
        <v>34</v>
      </c>
      <c r="H35" s="92">
        <f>VLOOKUP(G35,Sheet2!$A$2:$B$93,2,FALSE)</f>
        <v>37000</v>
      </c>
      <c r="I35" s="93" t="s">
        <v>94</v>
      </c>
      <c r="J35" s="92">
        <f>VLOOKUP(I35,Sheet2!$A$2:$B$93,2,FALSE)</f>
        <v>230000</v>
      </c>
      <c r="K35" s="103" t="s">
        <v>153</v>
      </c>
      <c r="L35" s="101">
        <f>VLOOKUP(K35,Sheet2!$A$2:$B$93,2,FALSE)</f>
        <v>230000</v>
      </c>
      <c r="M35" s="100" t="s">
        <v>67</v>
      </c>
      <c r="N35" s="101">
        <f>VLOOKUP(M35,Sheet2!$A$2:$B$93,2,FALSE)</f>
        <v>175000</v>
      </c>
      <c r="O35" s="7" t="s">
        <v>68</v>
      </c>
      <c r="P35" s="8">
        <f>VLOOKUP(O35,Sheet2!$A$2:$B$93,2,FALSE)</f>
        <v>116000</v>
      </c>
      <c r="Q35" s="107" t="s">
        <v>39</v>
      </c>
      <c r="R35" s="8">
        <f>VLOOKUP(Q35,Sheet2!$A$2:$B$93,2,FALSE)</f>
        <v>311667</v>
      </c>
      <c r="S35" s="7" t="s">
        <v>40</v>
      </c>
      <c r="T35" s="8">
        <f>VLOOKUP(S35,Sheet2!$A$2:$B$93,2,FALSE)</f>
        <v>1800000</v>
      </c>
      <c r="U35" s="114" t="s">
        <v>69</v>
      </c>
      <c r="V35" s="111">
        <f>VLOOKUP(U35,Sheet2!$A$2:$B$93,2,FALSE)</f>
        <v>145000</v>
      </c>
      <c r="W35" s="113" t="s">
        <v>80</v>
      </c>
      <c r="X35" s="111">
        <f>VLOOKUP(W35,Sheet2!$A$2:$B$93,2,FALSE)</f>
        <v>50250</v>
      </c>
      <c r="Y35" s="113" t="s">
        <v>70</v>
      </c>
      <c r="Z35" s="111">
        <f>VLOOKUP(Y35,Sheet2!$A$2:$B$93,2,FALSE)</f>
        <v>145000</v>
      </c>
      <c r="AA35" s="122" t="s">
        <v>44</v>
      </c>
      <c r="AB35" s="123">
        <f>VLOOKUP(AA35,Sheet2!$A$2:$B$93,2,FALSE)</f>
        <v>89000</v>
      </c>
      <c r="AC35" s="124" t="s">
        <v>45</v>
      </c>
      <c r="AD35" s="123">
        <f>VLOOKUP(AC35,Sheet2!$A$2:$B$93,2,FALSE)</f>
        <v>0</v>
      </c>
      <c r="AE35" s="130" t="s">
        <v>46</v>
      </c>
      <c r="AF35" s="131">
        <f>VLOOKUP(AE35,Sheet2!$A$2:$B$93,2,FALSE)</f>
        <v>175000</v>
      </c>
      <c r="AG35" s="133" t="s">
        <v>102</v>
      </c>
      <c r="AH35" s="131">
        <f>VLOOKUP(AG35,Sheet2!$A$2:$B$93,2,FALSE)</f>
        <v>0</v>
      </c>
    </row>
    <row r="36" spans="1:35">
      <c r="A36" s="1">
        <v>35</v>
      </c>
      <c r="B36" s="2" t="s">
        <v>191</v>
      </c>
      <c r="C36" s="3" t="s">
        <v>192</v>
      </c>
      <c r="D36" s="4" t="s">
        <v>191</v>
      </c>
      <c r="E36" s="5" t="s">
        <v>777</v>
      </c>
      <c r="F36" s="6">
        <f t="shared" si="0"/>
        <v>3489250</v>
      </c>
      <c r="G36" s="94" t="s">
        <v>50</v>
      </c>
      <c r="H36" s="92">
        <f>VLOOKUP(G36,Sheet2!$A$2:$B$93,2,FALSE)</f>
        <v>0</v>
      </c>
      <c r="I36" s="93" t="s">
        <v>35</v>
      </c>
      <c r="J36" s="92">
        <f>VLOOKUP(I36,Sheet2!$A$2:$B$93,2,FALSE)</f>
        <v>880000</v>
      </c>
      <c r="K36" s="102" t="s">
        <v>52</v>
      </c>
      <c r="L36" s="101">
        <f>VLOOKUP(K36,Sheet2!$A$2:$B$93,2,FALSE)</f>
        <v>0</v>
      </c>
      <c r="M36" s="100" t="s">
        <v>147</v>
      </c>
      <c r="N36" s="101">
        <f>VLOOKUP(M36,Sheet2!$A$2:$B$93,2,FALSE)</f>
        <v>89000</v>
      </c>
      <c r="O36" s="7" t="s">
        <v>68</v>
      </c>
      <c r="P36" s="8">
        <f>VLOOKUP(O36,Sheet2!$A$2:$B$93,2,FALSE)</f>
        <v>116000</v>
      </c>
      <c r="Q36" s="82" t="s">
        <v>59</v>
      </c>
      <c r="R36" s="8">
        <f>VLOOKUP(Q36,Sheet2!$A$2:$B$93,2,FALSE)</f>
        <v>0</v>
      </c>
      <c r="S36" s="7" t="s">
        <v>40</v>
      </c>
      <c r="T36" s="8">
        <f>VLOOKUP(S36,Sheet2!$A$2:$B$93,2,FALSE)</f>
        <v>1800000</v>
      </c>
      <c r="U36" s="114" t="s">
        <v>69</v>
      </c>
      <c r="V36" s="111">
        <f>VLOOKUP(U36,Sheet2!$A$2:$B$93,2,FALSE)</f>
        <v>145000</v>
      </c>
      <c r="W36" s="113" t="s">
        <v>80</v>
      </c>
      <c r="X36" s="111">
        <f>VLOOKUP(W36,Sheet2!$A$2:$B$93,2,FALSE)</f>
        <v>50250</v>
      </c>
      <c r="Y36" s="113" t="s">
        <v>70</v>
      </c>
      <c r="Z36" s="111">
        <f>VLOOKUP(Y36,Sheet2!$A$2:$B$93,2,FALSE)</f>
        <v>145000</v>
      </c>
      <c r="AA36" s="122" t="s">
        <v>44</v>
      </c>
      <c r="AB36" s="123">
        <f>VLOOKUP(AA36,Sheet2!$A$2:$B$93,2,FALSE)</f>
        <v>89000</v>
      </c>
      <c r="AC36" s="124" t="s">
        <v>167</v>
      </c>
      <c r="AD36" s="123">
        <f>VLOOKUP(AC36,Sheet2!$A$2:$B$93,2,FALSE)</f>
        <v>0</v>
      </c>
      <c r="AE36" s="130" t="s">
        <v>46</v>
      </c>
      <c r="AF36" s="131">
        <f>VLOOKUP(AE36,Sheet2!$A$2:$B$93,2,FALSE)</f>
        <v>175000</v>
      </c>
      <c r="AG36" s="133" t="s">
        <v>47</v>
      </c>
      <c r="AH36" s="131">
        <f>VLOOKUP(AG36,Sheet2!$A$2:$B$93,2,FALSE)</f>
        <v>0</v>
      </c>
    </row>
    <row r="37" spans="1:35">
      <c r="A37" s="1">
        <v>36</v>
      </c>
      <c r="B37" s="2" t="s">
        <v>369</v>
      </c>
      <c r="C37" s="3" t="s">
        <v>367</v>
      </c>
      <c r="D37" s="4" t="s">
        <v>368</v>
      </c>
      <c r="E37" s="5" t="s">
        <v>777</v>
      </c>
      <c r="F37" s="6">
        <f t="shared" si="0"/>
        <v>3486167</v>
      </c>
      <c r="G37" s="91" t="s">
        <v>51</v>
      </c>
      <c r="H37" s="92">
        <f>VLOOKUP(G37,Sheet2!$A$2:$B$93,2,FALSE)</f>
        <v>230000</v>
      </c>
      <c r="I37" s="95" t="s">
        <v>58</v>
      </c>
      <c r="J37" s="92">
        <f>VLOOKUP(I37,Sheet2!$A$2:$B$93,2,FALSE)</f>
        <v>50250</v>
      </c>
      <c r="K37" s="102" t="s">
        <v>210</v>
      </c>
      <c r="L37" s="101">
        <f>VLOOKUP(K37,Sheet2!$A$2:$B$93,2,FALSE)</f>
        <v>0</v>
      </c>
      <c r="M37" s="100" t="s">
        <v>67</v>
      </c>
      <c r="N37" s="101">
        <f>VLOOKUP(M37,Sheet2!$A$2:$B$93,2,FALSE)</f>
        <v>175000</v>
      </c>
      <c r="O37" s="7" t="s">
        <v>175</v>
      </c>
      <c r="P37" s="8">
        <f>VLOOKUP(O37,Sheet2!$A$2:$B$93,2,FALSE)</f>
        <v>116000</v>
      </c>
      <c r="Q37" s="107" t="s">
        <v>39</v>
      </c>
      <c r="R37" s="8">
        <f>VLOOKUP(Q37,Sheet2!$A$2:$B$93,2,FALSE)</f>
        <v>311667</v>
      </c>
      <c r="S37" s="7" t="s">
        <v>40</v>
      </c>
      <c r="T37" s="8">
        <f>VLOOKUP(S37,Sheet2!$A$2:$B$93,2,FALSE)</f>
        <v>1800000</v>
      </c>
      <c r="U37" s="114" t="s">
        <v>61</v>
      </c>
      <c r="V37" s="111">
        <f>VLOOKUP(U37,Sheet2!$A$2:$B$93,2,FALSE)</f>
        <v>230000</v>
      </c>
      <c r="W37" s="113" t="s">
        <v>80</v>
      </c>
      <c r="X37" s="111">
        <f>VLOOKUP(W37,Sheet2!$A$2:$B$93,2,FALSE)</f>
        <v>50250</v>
      </c>
      <c r="Y37" s="113" t="s">
        <v>70</v>
      </c>
      <c r="Z37" s="111">
        <f>VLOOKUP(Y37,Sheet2!$A$2:$B$93,2,FALSE)</f>
        <v>145000</v>
      </c>
      <c r="AA37" s="122" t="s">
        <v>44</v>
      </c>
      <c r="AB37" s="123">
        <f>VLOOKUP(AA37,Sheet2!$A$2:$B$93,2,FALSE)</f>
        <v>89000</v>
      </c>
      <c r="AC37" s="126" t="s">
        <v>55</v>
      </c>
      <c r="AD37" s="123">
        <f>VLOOKUP(AC37,Sheet2!$A$2:$B$93,2,FALSE)</f>
        <v>89000</v>
      </c>
      <c r="AE37" s="130" t="s">
        <v>46</v>
      </c>
      <c r="AF37" s="131">
        <f>VLOOKUP(AE37,Sheet2!$A$2:$B$93,2,FALSE)</f>
        <v>175000</v>
      </c>
      <c r="AG37" s="134" t="s">
        <v>63</v>
      </c>
      <c r="AH37" s="131">
        <f>VLOOKUP(AG37,Sheet2!$A$2:$B$93,2,FALSE)</f>
        <v>25000</v>
      </c>
    </row>
    <row r="38" spans="1:35">
      <c r="A38" s="1">
        <v>37</v>
      </c>
      <c r="B38" s="2" t="s">
        <v>408</v>
      </c>
      <c r="C38" s="3" t="s">
        <v>511</v>
      </c>
      <c r="D38" s="4" t="s">
        <v>408</v>
      </c>
      <c r="E38" s="5" t="s">
        <v>777</v>
      </c>
      <c r="F38" s="6">
        <f t="shared" si="0"/>
        <v>3481884</v>
      </c>
      <c r="G38" s="91" t="s">
        <v>58</v>
      </c>
      <c r="H38" s="92">
        <f>VLOOKUP(G38,Sheet2!$A$2:$B$93,2,FALSE)</f>
        <v>50250</v>
      </c>
      <c r="I38" s="93" t="s">
        <v>35</v>
      </c>
      <c r="J38" s="92">
        <f>VLOOKUP(I38,Sheet2!$A$2:$B$93,2,FALSE)</f>
        <v>880000</v>
      </c>
      <c r="K38" s="100" t="s">
        <v>37</v>
      </c>
      <c r="L38" s="101">
        <f>VLOOKUP(K38,Sheet2!$A$2:$B$93,2,FALSE)</f>
        <v>56500</v>
      </c>
      <c r="M38" s="100" t="s">
        <v>36</v>
      </c>
      <c r="N38" s="101">
        <f>VLOOKUP(M38,Sheet2!$A$2:$B$93,2,FALSE)</f>
        <v>27467</v>
      </c>
      <c r="O38" s="7" t="s">
        <v>133</v>
      </c>
      <c r="P38" s="8">
        <f>VLOOKUP(O38,Sheet2!$A$2:$B$93,2,FALSE)</f>
        <v>311667</v>
      </c>
      <c r="Q38" s="82" t="s">
        <v>38</v>
      </c>
      <c r="R38" s="8">
        <f>VLOOKUP(Q38,Sheet2!$A$2:$B$93,2,FALSE)</f>
        <v>0</v>
      </c>
      <c r="S38" s="7" t="s">
        <v>40</v>
      </c>
      <c r="T38" s="8">
        <f>VLOOKUP(S38,Sheet2!$A$2:$B$93,2,FALSE)</f>
        <v>1800000</v>
      </c>
      <c r="U38" s="114" t="s">
        <v>61</v>
      </c>
      <c r="V38" s="111">
        <f>VLOOKUP(U38,Sheet2!$A$2:$B$93,2,FALSE)</f>
        <v>230000</v>
      </c>
      <c r="W38" s="112" t="s">
        <v>166</v>
      </c>
      <c r="X38" s="111">
        <f>VLOOKUP(W38,Sheet2!$A$2:$B$93,2,FALSE)</f>
        <v>0</v>
      </c>
      <c r="Y38" s="113" t="s">
        <v>124</v>
      </c>
      <c r="Z38" s="111">
        <f>VLOOKUP(Y38,Sheet2!$A$2:$B$93,2,FALSE)</f>
        <v>37000</v>
      </c>
      <c r="AA38" s="122" t="s">
        <v>44</v>
      </c>
      <c r="AB38" s="123">
        <f>VLOOKUP(AA38,Sheet2!$A$2:$B$93,2,FALSE)</f>
        <v>89000</v>
      </c>
      <c r="AC38" s="124" t="s">
        <v>45</v>
      </c>
      <c r="AD38" s="123">
        <f>VLOOKUP(AC38,Sheet2!$A$2:$B$93,2,FALSE)</f>
        <v>0</v>
      </c>
      <c r="AE38" s="86" t="s">
        <v>71</v>
      </c>
      <c r="AF38" s="131">
        <f>VLOOKUP(AE38,Sheet2!$A$2:$B$93,2,FALSE)</f>
        <v>0</v>
      </c>
      <c r="AG38" s="133" t="s">
        <v>47</v>
      </c>
      <c r="AH38" s="131">
        <f>VLOOKUP(AG38,Sheet2!$A$2:$B$93,2,FALSE)</f>
        <v>0</v>
      </c>
    </row>
    <row r="39" spans="1:35">
      <c r="A39" s="1">
        <v>38</v>
      </c>
      <c r="B39" s="2" t="s">
        <v>326</v>
      </c>
      <c r="C39" s="3" t="s">
        <v>327</v>
      </c>
      <c r="D39" s="4" t="s">
        <v>326</v>
      </c>
      <c r="E39" s="5" t="s">
        <v>777</v>
      </c>
      <c r="F39" s="6">
        <f t="shared" si="0"/>
        <v>3478917</v>
      </c>
      <c r="G39" s="91" t="s">
        <v>51</v>
      </c>
      <c r="H39" s="92">
        <f>VLOOKUP(G39,Sheet2!$A$2:$B$93,2,FALSE)</f>
        <v>230000</v>
      </c>
      <c r="I39" s="96" t="s">
        <v>50</v>
      </c>
      <c r="J39" s="92">
        <f>VLOOKUP(I39,Sheet2!$A$2:$B$93,2,FALSE)</f>
        <v>0</v>
      </c>
      <c r="K39" s="103" t="s">
        <v>153</v>
      </c>
      <c r="L39" s="101">
        <f>VLOOKUP(K39,Sheet2!$A$2:$B$93,2,FALSE)</f>
        <v>230000</v>
      </c>
      <c r="M39" s="100" t="s">
        <v>67</v>
      </c>
      <c r="N39" s="101">
        <f>VLOOKUP(M39,Sheet2!$A$2:$B$93,2,FALSE)</f>
        <v>175000</v>
      </c>
      <c r="O39" s="7" t="s">
        <v>68</v>
      </c>
      <c r="P39" s="8">
        <f>VLOOKUP(O39,Sheet2!$A$2:$B$93,2,FALSE)</f>
        <v>116000</v>
      </c>
      <c r="Q39" s="107" t="s">
        <v>39</v>
      </c>
      <c r="R39" s="8">
        <f>VLOOKUP(Q39,Sheet2!$A$2:$B$93,2,FALSE)</f>
        <v>311667</v>
      </c>
      <c r="S39" s="7" t="s">
        <v>40</v>
      </c>
      <c r="T39" s="8">
        <f>VLOOKUP(S39,Sheet2!$A$2:$B$93,2,FALSE)</f>
        <v>1800000</v>
      </c>
      <c r="U39" s="114" t="s">
        <v>80</v>
      </c>
      <c r="V39" s="111">
        <f>VLOOKUP(U39,Sheet2!$A$2:$B$93,2,FALSE)</f>
        <v>50250</v>
      </c>
      <c r="W39" s="113" t="s">
        <v>60</v>
      </c>
      <c r="X39" s="111">
        <f>VLOOKUP(W39,Sheet2!$A$2:$B$93,2,FALSE)</f>
        <v>68000</v>
      </c>
      <c r="Y39" s="113" t="s">
        <v>70</v>
      </c>
      <c r="Z39" s="111">
        <f>VLOOKUP(Y39,Sheet2!$A$2:$B$93,2,FALSE)</f>
        <v>145000</v>
      </c>
      <c r="AA39" s="122" t="s">
        <v>44</v>
      </c>
      <c r="AB39" s="123">
        <f>VLOOKUP(AA39,Sheet2!$A$2:$B$93,2,FALSE)</f>
        <v>89000</v>
      </c>
      <c r="AC39" s="126" t="s">
        <v>55</v>
      </c>
      <c r="AD39" s="123">
        <f>VLOOKUP(AC39,Sheet2!$A$2:$B$93,2,FALSE)</f>
        <v>89000</v>
      </c>
      <c r="AE39" s="130" t="s">
        <v>46</v>
      </c>
      <c r="AF39" s="131">
        <f>VLOOKUP(AE39,Sheet2!$A$2:$B$93,2,FALSE)</f>
        <v>175000</v>
      </c>
      <c r="AG39" s="133" t="s">
        <v>47</v>
      </c>
      <c r="AH39" s="131">
        <f>VLOOKUP(AG39,Sheet2!$A$2:$B$93,2,FALSE)</f>
        <v>0</v>
      </c>
    </row>
    <row r="40" spans="1:35">
      <c r="A40" s="1">
        <v>39</v>
      </c>
      <c r="B40" s="2" t="s">
        <v>544</v>
      </c>
      <c r="C40" s="3" t="s">
        <v>542</v>
      </c>
      <c r="D40" s="4" t="s">
        <v>543</v>
      </c>
      <c r="E40" s="5" t="s">
        <v>777</v>
      </c>
      <c r="F40" s="6">
        <f t="shared" si="0"/>
        <v>3461583</v>
      </c>
      <c r="G40" s="91" t="s">
        <v>77</v>
      </c>
      <c r="H40" s="92">
        <f>VLOOKUP(G40,Sheet2!$A$2:$B$93,2,FALSE)</f>
        <v>413333</v>
      </c>
      <c r="I40" s="95" t="s">
        <v>58</v>
      </c>
      <c r="J40" s="92">
        <f>VLOOKUP(I40,Sheet2!$A$2:$B$93,2,FALSE)</f>
        <v>50250</v>
      </c>
      <c r="K40" s="100" t="s">
        <v>179</v>
      </c>
      <c r="L40" s="101">
        <f>VLOOKUP(K40,Sheet2!$A$2:$B$93,2,FALSE)</f>
        <v>68000</v>
      </c>
      <c r="M40" s="100" t="s">
        <v>67</v>
      </c>
      <c r="N40" s="101">
        <f>VLOOKUP(M40,Sheet2!$A$2:$B$93,2,FALSE)</f>
        <v>175000</v>
      </c>
      <c r="O40" s="7" t="s">
        <v>68</v>
      </c>
      <c r="P40" s="8">
        <f>VLOOKUP(O40,Sheet2!$A$2:$B$93,2,FALSE)</f>
        <v>116000</v>
      </c>
      <c r="Q40" s="82" t="s">
        <v>38</v>
      </c>
      <c r="R40" s="8">
        <f>VLOOKUP(Q40,Sheet2!$A$2:$B$93,2,FALSE)</f>
        <v>0</v>
      </c>
      <c r="S40" s="7" t="s">
        <v>40</v>
      </c>
      <c r="T40" s="8">
        <f>VLOOKUP(S40,Sheet2!$A$2:$B$93,2,FALSE)</f>
        <v>1800000</v>
      </c>
      <c r="U40" s="114" t="s">
        <v>54</v>
      </c>
      <c r="V40" s="111">
        <f>VLOOKUP(U40,Sheet2!$A$2:$B$93,2,FALSE)</f>
        <v>175000</v>
      </c>
      <c r="W40" s="113" t="s">
        <v>61</v>
      </c>
      <c r="X40" s="111">
        <f>VLOOKUP(W40,Sheet2!$A$2:$B$93,2,FALSE)</f>
        <v>230000</v>
      </c>
      <c r="Y40" s="113" t="s">
        <v>70</v>
      </c>
      <c r="Z40" s="111">
        <f>VLOOKUP(Y40,Sheet2!$A$2:$B$93,2,FALSE)</f>
        <v>145000</v>
      </c>
      <c r="AA40" s="122" t="s">
        <v>44</v>
      </c>
      <c r="AB40" s="123">
        <f>VLOOKUP(AA40,Sheet2!$A$2:$B$93,2,FALSE)</f>
        <v>89000</v>
      </c>
      <c r="AC40" s="124" t="s">
        <v>91</v>
      </c>
      <c r="AD40" s="123">
        <f>VLOOKUP(AC40,Sheet2!$A$2:$B$93,2,FALSE)</f>
        <v>0</v>
      </c>
      <c r="AE40" s="130" t="s">
        <v>46</v>
      </c>
      <c r="AF40" s="131">
        <f>VLOOKUP(AE40,Sheet2!$A$2:$B$93,2,FALSE)</f>
        <v>175000</v>
      </c>
      <c r="AG40" s="134" t="s">
        <v>63</v>
      </c>
      <c r="AH40" s="131">
        <f>VLOOKUP(AG40,Sheet2!$A$2:$B$93,2,FALSE)</f>
        <v>25000</v>
      </c>
    </row>
    <row r="41" spans="1:35">
      <c r="A41" s="1">
        <v>40</v>
      </c>
      <c r="B41" s="2" t="s">
        <v>556</v>
      </c>
      <c r="C41" s="3" t="s">
        <v>554</v>
      </c>
      <c r="D41" s="4" t="s">
        <v>555</v>
      </c>
      <c r="E41" s="5" t="s">
        <v>777</v>
      </c>
      <c r="F41" s="6">
        <f t="shared" si="0"/>
        <v>3456917</v>
      </c>
      <c r="G41" s="91" t="s">
        <v>51</v>
      </c>
      <c r="H41" s="92">
        <f>VLOOKUP(G41,Sheet2!$A$2:$B$93,2,FALSE)</f>
        <v>230000</v>
      </c>
      <c r="I41" s="93" t="s">
        <v>94</v>
      </c>
      <c r="J41" s="92">
        <f>VLOOKUP(I41,Sheet2!$A$2:$B$93,2,FALSE)</f>
        <v>230000</v>
      </c>
      <c r="K41" s="102" t="s">
        <v>52</v>
      </c>
      <c r="L41" s="101">
        <f>VLOOKUP(K41,Sheet2!$A$2:$B$93,2,FALSE)</f>
        <v>0</v>
      </c>
      <c r="M41" s="100" t="s">
        <v>67</v>
      </c>
      <c r="N41" s="101">
        <f>VLOOKUP(M41,Sheet2!$A$2:$B$93,2,FALSE)</f>
        <v>175000</v>
      </c>
      <c r="O41" s="7" t="s">
        <v>68</v>
      </c>
      <c r="P41" s="8">
        <f>VLOOKUP(O41,Sheet2!$A$2:$B$93,2,FALSE)</f>
        <v>116000</v>
      </c>
      <c r="Q41" s="107" t="s">
        <v>39</v>
      </c>
      <c r="R41" s="8">
        <f>VLOOKUP(Q41,Sheet2!$A$2:$B$93,2,FALSE)</f>
        <v>311667</v>
      </c>
      <c r="S41" s="7" t="s">
        <v>40</v>
      </c>
      <c r="T41" s="8">
        <f>VLOOKUP(S41,Sheet2!$A$2:$B$93,2,FALSE)</f>
        <v>1800000</v>
      </c>
      <c r="U41" s="114" t="s">
        <v>43</v>
      </c>
      <c r="V41" s="111">
        <f>VLOOKUP(U41,Sheet2!$A$2:$B$93,2,FALSE)</f>
        <v>46000</v>
      </c>
      <c r="W41" s="113" t="s">
        <v>80</v>
      </c>
      <c r="X41" s="111">
        <f>VLOOKUP(W41,Sheet2!$A$2:$B$93,2,FALSE)</f>
        <v>50250</v>
      </c>
      <c r="Y41" s="113" t="s">
        <v>70</v>
      </c>
      <c r="Z41" s="111">
        <f>VLOOKUP(Y41,Sheet2!$A$2:$B$93,2,FALSE)</f>
        <v>145000</v>
      </c>
      <c r="AA41" s="122" t="s">
        <v>44</v>
      </c>
      <c r="AB41" s="123">
        <f>VLOOKUP(AA41,Sheet2!$A$2:$B$93,2,FALSE)</f>
        <v>89000</v>
      </c>
      <c r="AC41" s="126" t="s">
        <v>55</v>
      </c>
      <c r="AD41" s="123">
        <f>VLOOKUP(AC41,Sheet2!$A$2:$B$93,2,FALSE)</f>
        <v>89000</v>
      </c>
      <c r="AE41" s="130" t="s">
        <v>46</v>
      </c>
      <c r="AF41" s="131">
        <f>VLOOKUP(AE41,Sheet2!$A$2:$B$93,2,FALSE)</f>
        <v>175000</v>
      </c>
      <c r="AG41" s="133" t="s">
        <v>102</v>
      </c>
      <c r="AH41" s="131">
        <f>VLOOKUP(AG41,Sheet2!$A$2:$B$93,2,FALSE)</f>
        <v>0</v>
      </c>
    </row>
    <row r="42" spans="1:35">
      <c r="A42" s="1">
        <v>41</v>
      </c>
      <c r="B42" s="2" t="s">
        <v>381</v>
      </c>
      <c r="C42" s="3" t="s">
        <v>379</v>
      </c>
      <c r="D42" s="4" t="s">
        <v>380</v>
      </c>
      <c r="E42" s="5" t="s">
        <v>777</v>
      </c>
      <c r="F42" s="6">
        <f t="shared" si="0"/>
        <v>3455467</v>
      </c>
      <c r="G42" s="91" t="s">
        <v>77</v>
      </c>
      <c r="H42" s="92">
        <f>VLOOKUP(G42,Sheet2!$A$2:$B$93,2,FALSE)</f>
        <v>413333</v>
      </c>
      <c r="I42" s="93" t="s">
        <v>94</v>
      </c>
      <c r="J42" s="92">
        <f>VLOOKUP(I42,Sheet2!$A$2:$B$93,2,FALSE)</f>
        <v>230000</v>
      </c>
      <c r="K42" s="100" t="s">
        <v>264</v>
      </c>
      <c r="L42" s="101">
        <f>VLOOKUP(K42,Sheet2!$A$2:$B$93,2,FALSE)</f>
        <v>27467</v>
      </c>
      <c r="M42" s="100" t="s">
        <v>67</v>
      </c>
      <c r="N42" s="101">
        <f>VLOOKUP(M42,Sheet2!$A$2:$B$93,2,FALSE)</f>
        <v>175000</v>
      </c>
      <c r="O42" s="82" t="s">
        <v>38</v>
      </c>
      <c r="P42" s="8">
        <f>VLOOKUP(O42,Sheet2!$A$2:$B$93,2,FALSE)</f>
        <v>0</v>
      </c>
      <c r="Q42" s="107" t="s">
        <v>39</v>
      </c>
      <c r="R42" s="8">
        <f>VLOOKUP(Q42,Sheet2!$A$2:$B$93,2,FALSE)</f>
        <v>311667</v>
      </c>
      <c r="S42" s="7" t="s">
        <v>40</v>
      </c>
      <c r="T42" s="8">
        <f>VLOOKUP(S42,Sheet2!$A$2:$B$93,2,FALSE)</f>
        <v>1800000</v>
      </c>
      <c r="U42" s="110" t="s">
        <v>41</v>
      </c>
      <c r="V42" s="111">
        <f>VLOOKUP(U42,Sheet2!$A$2:$B$93,2,FALSE)</f>
        <v>0</v>
      </c>
      <c r="W42" s="112" t="s">
        <v>42</v>
      </c>
      <c r="X42" s="111">
        <f>VLOOKUP(W42,Sheet2!$A$2:$B$93,2,FALSE)</f>
        <v>0</v>
      </c>
      <c r="Y42" s="113" t="s">
        <v>70</v>
      </c>
      <c r="Z42" s="111">
        <f>VLOOKUP(Y42,Sheet2!$A$2:$B$93,2,FALSE)</f>
        <v>145000</v>
      </c>
      <c r="AA42" s="122" t="s">
        <v>44</v>
      </c>
      <c r="AB42" s="123">
        <f>VLOOKUP(AA42,Sheet2!$A$2:$B$93,2,FALSE)</f>
        <v>89000</v>
      </c>
      <c r="AC42" s="126" t="s">
        <v>55</v>
      </c>
      <c r="AD42" s="123">
        <f>VLOOKUP(AC42,Sheet2!$A$2:$B$93,2,FALSE)</f>
        <v>89000</v>
      </c>
      <c r="AE42" s="130" t="s">
        <v>46</v>
      </c>
      <c r="AF42" s="131">
        <f>VLOOKUP(AE42,Sheet2!$A$2:$B$93,2,FALSE)</f>
        <v>175000</v>
      </c>
      <c r="AG42" s="133" t="s">
        <v>102</v>
      </c>
      <c r="AH42" s="131">
        <f>VLOOKUP(AG42,Sheet2!$A$2:$B$93,2,FALSE)</f>
        <v>0</v>
      </c>
    </row>
    <row r="43" spans="1:35">
      <c r="A43" s="1">
        <v>42</v>
      </c>
      <c r="B43" s="2" t="s">
        <v>144</v>
      </c>
      <c r="C43" s="3" t="s">
        <v>139</v>
      </c>
      <c r="D43" s="4" t="s">
        <v>140</v>
      </c>
      <c r="E43" s="5" t="s">
        <v>777</v>
      </c>
      <c r="F43" s="6">
        <f t="shared" si="0"/>
        <v>3454400</v>
      </c>
      <c r="G43" s="94" t="s">
        <v>84</v>
      </c>
      <c r="H43" s="92">
        <f>VLOOKUP(G43,Sheet2!$A$2:$B$93,2,FALSE)</f>
        <v>0</v>
      </c>
      <c r="I43" s="95" t="s">
        <v>34</v>
      </c>
      <c r="J43" s="92">
        <f>VLOOKUP(I43,Sheet2!$A$2:$B$93,2,FALSE)</f>
        <v>37000</v>
      </c>
      <c r="K43" s="100" t="s">
        <v>132</v>
      </c>
      <c r="L43" s="101">
        <f>VLOOKUP(K43,Sheet2!$A$2:$B$93,2,FALSE)</f>
        <v>413333</v>
      </c>
      <c r="M43" s="102" t="s">
        <v>52</v>
      </c>
      <c r="N43" s="101">
        <f>VLOOKUP(M43,Sheet2!$A$2:$B$93,2,FALSE)</f>
        <v>0</v>
      </c>
      <c r="O43" s="7" t="s">
        <v>68</v>
      </c>
      <c r="P43" s="8">
        <f>VLOOKUP(O43,Sheet2!$A$2:$B$93,2,FALSE)</f>
        <v>116000</v>
      </c>
      <c r="Q43" s="107" t="s">
        <v>39</v>
      </c>
      <c r="R43" s="8">
        <f>VLOOKUP(Q43,Sheet2!$A$2:$B$93,2,FALSE)</f>
        <v>311667</v>
      </c>
      <c r="S43" s="7" t="s">
        <v>40</v>
      </c>
      <c r="T43" s="8">
        <f>VLOOKUP(S43,Sheet2!$A$2:$B$93,2,FALSE)</f>
        <v>1800000</v>
      </c>
      <c r="U43" s="114" t="s">
        <v>61</v>
      </c>
      <c r="V43" s="111">
        <f>VLOOKUP(U43,Sheet2!$A$2:$B$93,2,FALSE)</f>
        <v>230000</v>
      </c>
      <c r="W43" s="113" t="s">
        <v>145</v>
      </c>
      <c r="X43" s="111">
        <f>VLOOKUP(W43,Sheet2!$A$2:$B$93,2,FALSE)</f>
        <v>23400</v>
      </c>
      <c r="Y43" s="113" t="s">
        <v>70</v>
      </c>
      <c r="Z43" s="111">
        <f>VLOOKUP(Y43,Sheet2!$A$2:$B$93,2,FALSE)</f>
        <v>145000</v>
      </c>
      <c r="AA43" s="122" t="s">
        <v>44</v>
      </c>
      <c r="AB43" s="123">
        <f>VLOOKUP(AA43,Sheet2!$A$2:$B$93,2,FALSE)</f>
        <v>89000</v>
      </c>
      <c r="AC43" s="126" t="s">
        <v>55</v>
      </c>
      <c r="AD43" s="123">
        <f>VLOOKUP(AC43,Sheet2!$A$2:$B$93,2,FALSE)</f>
        <v>89000</v>
      </c>
      <c r="AE43" s="130" t="s">
        <v>46</v>
      </c>
      <c r="AF43" s="131">
        <f>VLOOKUP(AE43,Sheet2!$A$2:$B$93,2,FALSE)</f>
        <v>175000</v>
      </c>
      <c r="AG43" s="134" t="s">
        <v>63</v>
      </c>
      <c r="AH43" s="131">
        <f>VLOOKUP(AG43,Sheet2!$A$2:$B$93,2,FALSE)</f>
        <v>25000</v>
      </c>
    </row>
    <row r="44" spans="1:35">
      <c r="A44" s="1">
        <v>43</v>
      </c>
      <c r="B44" s="2" t="s">
        <v>125</v>
      </c>
      <c r="C44" s="3" t="s">
        <v>126</v>
      </c>
      <c r="D44" s="4" t="s">
        <v>127</v>
      </c>
      <c r="E44" s="5" t="s">
        <v>777</v>
      </c>
      <c r="F44" s="6">
        <f t="shared" si="0"/>
        <v>3449750</v>
      </c>
      <c r="G44" s="91" t="s">
        <v>77</v>
      </c>
      <c r="H44" s="92">
        <f>VLOOKUP(G44,Sheet2!$A$2:$B$93,2,FALSE)</f>
        <v>413333</v>
      </c>
      <c r="I44" s="95" t="s">
        <v>101</v>
      </c>
      <c r="J44" s="92">
        <f>VLOOKUP(I44,Sheet2!$A$2:$B$93,2,FALSE)</f>
        <v>89000</v>
      </c>
      <c r="K44" s="100" t="s">
        <v>37</v>
      </c>
      <c r="L44" s="101">
        <f>VLOOKUP(K44,Sheet2!$A$2:$B$93,2,FALSE)</f>
        <v>56500</v>
      </c>
      <c r="M44" s="100" t="s">
        <v>67</v>
      </c>
      <c r="N44" s="101">
        <f>VLOOKUP(M44,Sheet2!$A$2:$B$93,2,FALSE)</f>
        <v>175000</v>
      </c>
      <c r="O44" s="82" t="s">
        <v>38</v>
      </c>
      <c r="P44" s="8">
        <f>VLOOKUP(O44,Sheet2!$A$2:$B$93,2,FALSE)</f>
        <v>0</v>
      </c>
      <c r="Q44" s="107" t="s">
        <v>39</v>
      </c>
      <c r="R44" s="8">
        <f>VLOOKUP(Q44,Sheet2!$A$2:$B$93,2,FALSE)</f>
        <v>311667</v>
      </c>
      <c r="S44" s="7" t="s">
        <v>40</v>
      </c>
      <c r="T44" s="8">
        <f>VLOOKUP(S44,Sheet2!$A$2:$B$93,2,FALSE)</f>
        <v>1800000</v>
      </c>
      <c r="U44" s="114" t="s">
        <v>69</v>
      </c>
      <c r="V44" s="111">
        <f>VLOOKUP(U44,Sheet2!$A$2:$B$93,2,FALSE)</f>
        <v>145000</v>
      </c>
      <c r="W44" s="113" t="s">
        <v>80</v>
      </c>
      <c r="X44" s="111">
        <f>VLOOKUP(W44,Sheet2!$A$2:$B$93,2,FALSE)</f>
        <v>50250</v>
      </c>
      <c r="Y44" s="113" t="s">
        <v>70</v>
      </c>
      <c r="Z44" s="111">
        <f>VLOOKUP(Y44,Sheet2!$A$2:$B$93,2,FALSE)</f>
        <v>145000</v>
      </c>
      <c r="AA44" s="122" t="s">
        <v>44</v>
      </c>
      <c r="AB44" s="123">
        <f>VLOOKUP(AA44,Sheet2!$A$2:$B$93,2,FALSE)</f>
        <v>89000</v>
      </c>
      <c r="AC44" s="124" t="s">
        <v>45</v>
      </c>
      <c r="AD44" s="123">
        <f>VLOOKUP(AC44,Sheet2!$A$2:$B$93,2,FALSE)</f>
        <v>0</v>
      </c>
      <c r="AE44" s="130" t="s">
        <v>46</v>
      </c>
      <c r="AF44" s="131">
        <f>VLOOKUP(AE44,Sheet2!$A$2:$B$93,2,FALSE)</f>
        <v>175000</v>
      </c>
      <c r="AG44" s="133" t="s">
        <v>47</v>
      </c>
      <c r="AH44" s="131">
        <f>VLOOKUP(AG44,Sheet2!$A$2:$B$93,2,FALSE)</f>
        <v>0</v>
      </c>
    </row>
    <row r="45" spans="1:35">
      <c r="A45" s="1">
        <v>44</v>
      </c>
      <c r="B45" s="2" t="s">
        <v>525</v>
      </c>
      <c r="C45" s="3" t="s">
        <v>526</v>
      </c>
      <c r="D45" s="4" t="s">
        <v>525</v>
      </c>
      <c r="E45" s="5" t="s">
        <v>777</v>
      </c>
      <c r="F45" s="6">
        <f t="shared" si="0"/>
        <v>3435801</v>
      </c>
      <c r="G45" s="91" t="s">
        <v>51</v>
      </c>
      <c r="H45" s="92">
        <f>VLOOKUP(G45,Sheet2!$A$2:$B$93,2,FALSE)</f>
        <v>230000</v>
      </c>
      <c r="I45" s="96" t="s">
        <v>50</v>
      </c>
      <c r="J45" s="92">
        <f>VLOOKUP(I45,Sheet2!$A$2:$B$93,2,FALSE)</f>
        <v>0</v>
      </c>
      <c r="K45" s="100" t="s">
        <v>36</v>
      </c>
      <c r="L45" s="101">
        <f>VLOOKUP(K45,Sheet2!$A$2:$B$93,2,FALSE)</f>
        <v>27467</v>
      </c>
      <c r="M45" s="103" t="s">
        <v>153</v>
      </c>
      <c r="N45" s="101">
        <f>VLOOKUP(M45,Sheet2!$A$2:$B$93,2,FALSE)</f>
        <v>230000</v>
      </c>
      <c r="O45" s="7" t="s">
        <v>175</v>
      </c>
      <c r="P45" s="8">
        <f>VLOOKUP(O45,Sheet2!$A$2:$B$93,2,FALSE)</f>
        <v>116000</v>
      </c>
      <c r="Q45" s="107" t="s">
        <v>39</v>
      </c>
      <c r="R45" s="8">
        <f>VLOOKUP(Q45,Sheet2!$A$2:$B$93,2,FALSE)</f>
        <v>311667</v>
      </c>
      <c r="S45" s="7" t="s">
        <v>40</v>
      </c>
      <c r="T45" s="8">
        <f>VLOOKUP(S45,Sheet2!$A$2:$B$93,2,FALSE)</f>
        <v>1800000</v>
      </c>
      <c r="U45" s="110" t="s">
        <v>41</v>
      </c>
      <c r="V45" s="111">
        <f>VLOOKUP(U45,Sheet2!$A$2:$B$93,2,FALSE)</f>
        <v>0</v>
      </c>
      <c r="W45" s="115" t="s">
        <v>111</v>
      </c>
      <c r="X45" s="111">
        <f>VLOOKUP(W45,Sheet2!$A$2:$B$93,2,FALSE)</f>
        <v>311667</v>
      </c>
      <c r="Y45" s="113" t="s">
        <v>70</v>
      </c>
      <c r="Z45" s="111">
        <f>VLOOKUP(Y45,Sheet2!$A$2:$B$93,2,FALSE)</f>
        <v>145000</v>
      </c>
      <c r="AA45" s="122" t="s">
        <v>44</v>
      </c>
      <c r="AB45" s="123">
        <f>VLOOKUP(AA45,Sheet2!$A$2:$B$93,2,FALSE)</f>
        <v>89000</v>
      </c>
      <c r="AC45" s="124" t="s">
        <v>45</v>
      </c>
      <c r="AD45" s="123">
        <f>VLOOKUP(AC45,Sheet2!$A$2:$B$93,2,FALSE)</f>
        <v>0</v>
      </c>
      <c r="AE45" s="130" t="s">
        <v>46</v>
      </c>
      <c r="AF45" s="131">
        <f>VLOOKUP(AE45,Sheet2!$A$2:$B$93,2,FALSE)</f>
        <v>175000</v>
      </c>
      <c r="AG45" s="133" t="s">
        <v>102</v>
      </c>
      <c r="AH45" s="131">
        <f>VLOOKUP(AG45,Sheet2!$A$2:$B$93,2,FALSE)</f>
        <v>0</v>
      </c>
    </row>
    <row r="46" spans="1:35">
      <c r="A46" s="1">
        <v>45</v>
      </c>
      <c r="B46" s="2" t="s">
        <v>378</v>
      </c>
      <c r="C46" s="3" t="s">
        <v>379</v>
      </c>
      <c r="D46" s="4" t="s">
        <v>380</v>
      </c>
      <c r="E46" s="5" t="s">
        <v>777</v>
      </c>
      <c r="F46" s="6">
        <f t="shared" si="0"/>
        <v>3428000</v>
      </c>
      <c r="G46" s="94" t="s">
        <v>50</v>
      </c>
      <c r="H46" s="92">
        <f>VLOOKUP(G46,Sheet2!$A$2:$B$93,2,FALSE)</f>
        <v>0</v>
      </c>
      <c r="I46" s="95" t="s">
        <v>109</v>
      </c>
      <c r="J46" s="92">
        <f>VLOOKUP(I46,Sheet2!$A$2:$B$93,2,FALSE)</f>
        <v>230000</v>
      </c>
      <c r="K46" s="100" t="s">
        <v>132</v>
      </c>
      <c r="L46" s="101">
        <f>VLOOKUP(K46,Sheet2!$A$2:$B$93,2,FALSE)</f>
        <v>413333</v>
      </c>
      <c r="M46" s="100" t="s">
        <v>67</v>
      </c>
      <c r="N46" s="101">
        <f>VLOOKUP(M46,Sheet2!$A$2:$B$93,2,FALSE)</f>
        <v>175000</v>
      </c>
      <c r="O46" s="82" t="s">
        <v>38</v>
      </c>
      <c r="P46" s="8">
        <f>VLOOKUP(O46,Sheet2!$A$2:$B$93,2,FALSE)</f>
        <v>0</v>
      </c>
      <c r="Q46" s="107" t="s">
        <v>39</v>
      </c>
      <c r="R46" s="8">
        <f>VLOOKUP(Q46,Sheet2!$A$2:$B$93,2,FALSE)</f>
        <v>311667</v>
      </c>
      <c r="S46" s="7" t="s">
        <v>40</v>
      </c>
      <c r="T46" s="8">
        <f>VLOOKUP(S46,Sheet2!$A$2:$B$93,2,FALSE)</f>
        <v>1800000</v>
      </c>
      <c r="U46" s="110" t="s">
        <v>41</v>
      </c>
      <c r="V46" s="111">
        <f>VLOOKUP(U46,Sheet2!$A$2:$B$93,2,FALSE)</f>
        <v>0</v>
      </c>
      <c r="W46" s="112" t="s">
        <v>42</v>
      </c>
      <c r="X46" s="111">
        <f>VLOOKUP(W46,Sheet2!$A$2:$B$93,2,FALSE)</f>
        <v>0</v>
      </c>
      <c r="Y46" s="113" t="s">
        <v>70</v>
      </c>
      <c r="Z46" s="111">
        <f>VLOOKUP(Y46,Sheet2!$A$2:$B$93,2,FALSE)</f>
        <v>145000</v>
      </c>
      <c r="AA46" s="122" t="s">
        <v>44</v>
      </c>
      <c r="AB46" s="123">
        <f>VLOOKUP(AA46,Sheet2!$A$2:$B$93,2,FALSE)</f>
        <v>89000</v>
      </c>
      <c r="AC46" s="126" t="s">
        <v>55</v>
      </c>
      <c r="AD46" s="123">
        <f>VLOOKUP(AC46,Sheet2!$A$2:$B$93,2,FALSE)</f>
        <v>89000</v>
      </c>
      <c r="AE46" s="130" t="s">
        <v>46</v>
      </c>
      <c r="AF46" s="131">
        <f>VLOOKUP(AE46,Sheet2!$A$2:$B$93,2,FALSE)</f>
        <v>175000</v>
      </c>
      <c r="AG46" s="133" t="s">
        <v>102</v>
      </c>
      <c r="AH46" s="131">
        <f>VLOOKUP(AG46,Sheet2!$A$2:$B$93,2,FALSE)</f>
        <v>0</v>
      </c>
    </row>
    <row r="47" spans="1:35">
      <c r="A47" s="1">
        <v>46</v>
      </c>
      <c r="B47" s="2" t="s">
        <v>290</v>
      </c>
      <c r="C47" s="3" t="s">
        <v>291</v>
      </c>
      <c r="D47" s="4" t="s">
        <v>290</v>
      </c>
      <c r="E47" s="5" t="s">
        <v>777</v>
      </c>
      <c r="F47" s="6">
        <f t="shared" si="0"/>
        <v>3426500</v>
      </c>
      <c r="G47" s="91" t="s">
        <v>51</v>
      </c>
      <c r="H47" s="92">
        <f>VLOOKUP(G47,Sheet2!$A$2:$B$93,2,FALSE)</f>
        <v>230000</v>
      </c>
      <c r="I47" s="95" t="s">
        <v>58</v>
      </c>
      <c r="J47" s="92">
        <f>VLOOKUP(I47,Sheet2!$A$2:$B$93,2,FALSE)</f>
        <v>50250</v>
      </c>
      <c r="K47" s="100" t="s">
        <v>132</v>
      </c>
      <c r="L47" s="101">
        <f>VLOOKUP(K47,Sheet2!$A$2:$B$93,2,FALSE)</f>
        <v>413333</v>
      </c>
      <c r="M47" s="102" t="s">
        <v>52</v>
      </c>
      <c r="N47" s="101">
        <f>VLOOKUP(M47,Sheet2!$A$2:$B$93,2,FALSE)</f>
        <v>0</v>
      </c>
      <c r="O47" s="7" t="s">
        <v>68</v>
      </c>
      <c r="P47" s="8">
        <f>VLOOKUP(O47,Sheet2!$A$2:$B$93,2,FALSE)</f>
        <v>116000</v>
      </c>
      <c r="Q47" s="107" t="s">
        <v>39</v>
      </c>
      <c r="R47" s="8">
        <f>VLOOKUP(Q47,Sheet2!$A$2:$B$93,2,FALSE)</f>
        <v>311667</v>
      </c>
      <c r="S47" s="7" t="s">
        <v>40</v>
      </c>
      <c r="T47" s="8">
        <f>VLOOKUP(S47,Sheet2!$A$2:$B$93,2,FALSE)</f>
        <v>1800000</v>
      </c>
      <c r="U47" s="114" t="s">
        <v>43</v>
      </c>
      <c r="V47" s="111">
        <f>VLOOKUP(U47,Sheet2!$A$2:$B$93,2,FALSE)</f>
        <v>46000</v>
      </c>
      <c r="W47" s="113" t="s">
        <v>80</v>
      </c>
      <c r="X47" s="111">
        <f>VLOOKUP(W47,Sheet2!$A$2:$B$93,2,FALSE)</f>
        <v>50250</v>
      </c>
      <c r="Y47" s="113" t="s">
        <v>70</v>
      </c>
      <c r="Z47" s="111">
        <f>VLOOKUP(Y47,Sheet2!$A$2:$B$93,2,FALSE)</f>
        <v>145000</v>
      </c>
      <c r="AA47" s="122" t="s">
        <v>44</v>
      </c>
      <c r="AB47" s="123">
        <f>VLOOKUP(AA47,Sheet2!$A$2:$B$93,2,FALSE)</f>
        <v>89000</v>
      </c>
      <c r="AC47" s="124" t="s">
        <v>45</v>
      </c>
      <c r="AD47" s="123">
        <f>VLOOKUP(AC47,Sheet2!$A$2:$B$93,2,FALSE)</f>
        <v>0</v>
      </c>
      <c r="AE47" s="130" t="s">
        <v>46</v>
      </c>
      <c r="AF47" s="131">
        <f>VLOOKUP(AE47,Sheet2!$A$2:$B$93,2,FALSE)</f>
        <v>175000</v>
      </c>
      <c r="AG47" s="133" t="s">
        <v>47</v>
      </c>
      <c r="AH47" s="131">
        <f>VLOOKUP(AG47,Sheet2!$A$2:$B$93,2,FALSE)</f>
        <v>0</v>
      </c>
    </row>
    <row r="48" spans="1:35">
      <c r="A48" s="1">
        <v>47</v>
      </c>
      <c r="B48" s="2" t="s">
        <v>32</v>
      </c>
      <c r="C48" s="3" t="s">
        <v>33</v>
      </c>
      <c r="D48" s="4" t="s">
        <v>32</v>
      </c>
      <c r="E48" s="5" t="s">
        <v>777</v>
      </c>
      <c r="F48" s="6">
        <f t="shared" si="0"/>
        <v>3422634</v>
      </c>
      <c r="G48" s="91" t="s">
        <v>34</v>
      </c>
      <c r="H48" s="92">
        <f>VLOOKUP(G48,Sheet2!$A$2:$B$93,2,FALSE)</f>
        <v>37000</v>
      </c>
      <c r="I48" s="93" t="s">
        <v>35</v>
      </c>
      <c r="J48" s="92">
        <f>VLOOKUP(I48,Sheet2!$A$2:$B$93,2,FALSE)</f>
        <v>880000</v>
      </c>
      <c r="K48" s="100" t="s">
        <v>36</v>
      </c>
      <c r="L48" s="101">
        <f>VLOOKUP(K48,Sheet2!$A$2:$B$93,2,FALSE)</f>
        <v>27467</v>
      </c>
      <c r="M48" s="100" t="s">
        <v>37</v>
      </c>
      <c r="N48" s="101">
        <f>VLOOKUP(M48,Sheet2!$A$2:$B$93,2,FALSE)</f>
        <v>56500</v>
      </c>
      <c r="O48" s="82" t="s">
        <v>38</v>
      </c>
      <c r="P48" s="8">
        <f>VLOOKUP(O48,Sheet2!$A$2:$B$93,2,FALSE)</f>
        <v>0</v>
      </c>
      <c r="Q48" s="107" t="s">
        <v>39</v>
      </c>
      <c r="R48" s="8">
        <f>VLOOKUP(Q48,Sheet2!$A$2:$B$93,2,FALSE)</f>
        <v>311667</v>
      </c>
      <c r="S48" s="7" t="s">
        <v>40</v>
      </c>
      <c r="T48" s="8">
        <f>VLOOKUP(S48,Sheet2!$A$2:$B$93,2,FALSE)</f>
        <v>1800000</v>
      </c>
      <c r="U48" s="110" t="s">
        <v>41</v>
      </c>
      <c r="V48" s="111">
        <f>VLOOKUP(U48,Sheet2!$A$2:$B$93,2,FALSE)</f>
        <v>0</v>
      </c>
      <c r="W48" s="112" t="s">
        <v>42</v>
      </c>
      <c r="X48" s="111">
        <f>VLOOKUP(W48,Sheet2!$A$2:$B$93,2,FALSE)</f>
        <v>0</v>
      </c>
      <c r="Y48" s="113" t="s">
        <v>43</v>
      </c>
      <c r="Z48" s="111">
        <f>VLOOKUP(Y48,Sheet2!$A$2:$B$93,2,FALSE)</f>
        <v>46000</v>
      </c>
      <c r="AA48" s="122" t="s">
        <v>44</v>
      </c>
      <c r="AB48" s="123">
        <f>VLOOKUP(AA48,Sheet2!$A$2:$B$93,2,FALSE)</f>
        <v>89000</v>
      </c>
      <c r="AC48" s="124" t="s">
        <v>45</v>
      </c>
      <c r="AD48" s="123">
        <f>VLOOKUP(AC48,Sheet2!$A$2:$B$93,2,FALSE)</f>
        <v>0</v>
      </c>
      <c r="AE48" s="130" t="s">
        <v>46</v>
      </c>
      <c r="AF48" s="131">
        <f>VLOOKUP(AE48,Sheet2!$A$2:$B$93,2,FALSE)</f>
        <v>175000</v>
      </c>
      <c r="AG48" s="133" t="s">
        <v>47</v>
      </c>
      <c r="AH48" s="131">
        <f>VLOOKUP(AG48,Sheet2!$A$2:$B$93,2,FALSE)</f>
        <v>0</v>
      </c>
      <c r="AI48" s="87"/>
    </row>
    <row r="49" spans="1:34">
      <c r="A49" s="1">
        <v>48</v>
      </c>
      <c r="B49" s="2" t="s">
        <v>517</v>
      </c>
      <c r="C49" s="3" t="s">
        <v>518</v>
      </c>
      <c r="D49" s="4" t="s">
        <v>390</v>
      </c>
      <c r="E49" s="5" t="s">
        <v>222</v>
      </c>
      <c r="F49" s="6">
        <f t="shared" si="0"/>
        <v>3416000</v>
      </c>
      <c r="G49" s="91" t="s">
        <v>77</v>
      </c>
      <c r="H49" s="92">
        <f>VLOOKUP(G49,Sheet2!$A$2:$B$93,2,FALSE)</f>
        <v>413333</v>
      </c>
      <c r="I49" s="93" t="s">
        <v>94</v>
      </c>
      <c r="J49" s="92">
        <f>VLOOKUP(I49,Sheet2!$A$2:$B$93,2,FALSE)</f>
        <v>230000</v>
      </c>
      <c r="K49" s="100" t="s">
        <v>179</v>
      </c>
      <c r="L49" s="101">
        <f>VLOOKUP(K49,Sheet2!$A$2:$B$93,2,FALSE)</f>
        <v>68000</v>
      </c>
      <c r="M49" s="100" t="s">
        <v>67</v>
      </c>
      <c r="N49" s="101">
        <f>VLOOKUP(M49,Sheet2!$A$2:$B$93,2,FALSE)</f>
        <v>175000</v>
      </c>
      <c r="O49" s="107" t="s">
        <v>39</v>
      </c>
      <c r="P49" s="8">
        <f>VLOOKUP(O49,Sheet2!$A$2:$B$93,2,FALSE)</f>
        <v>311667</v>
      </c>
      <c r="Q49" s="7" t="s">
        <v>159</v>
      </c>
      <c r="R49" s="8">
        <f>VLOOKUP(Q49,Sheet2!$A$2:$B$93,2,FALSE)</f>
        <v>46000</v>
      </c>
      <c r="S49" s="7" t="s">
        <v>40</v>
      </c>
      <c r="T49" s="8">
        <f>VLOOKUP(S49,Sheet2!$A$2:$B$93,2,FALSE)</f>
        <v>1800000</v>
      </c>
      <c r="U49" s="114" t="s">
        <v>74</v>
      </c>
      <c r="V49" s="111">
        <f>VLOOKUP(U49,Sheet2!$A$2:$B$93,2,FALSE)</f>
        <v>37000</v>
      </c>
      <c r="W49" s="112" t="s">
        <v>41</v>
      </c>
      <c r="X49" s="111">
        <f>VLOOKUP(W49,Sheet2!$A$2:$B$93,2,FALSE)</f>
        <v>0</v>
      </c>
      <c r="Y49" s="113" t="s">
        <v>43</v>
      </c>
      <c r="Z49" s="111">
        <f>VLOOKUP(Y49,Sheet2!$A$2:$B$93,2,FALSE)</f>
        <v>46000</v>
      </c>
      <c r="AA49" s="122" t="s">
        <v>44</v>
      </c>
      <c r="AB49" s="123">
        <f>VLOOKUP(AA49,Sheet2!$A$2:$B$93,2,FALSE)</f>
        <v>89000</v>
      </c>
      <c r="AC49" s="124" t="s">
        <v>45</v>
      </c>
      <c r="AD49" s="123">
        <f>VLOOKUP(AC49,Sheet2!$A$2:$B$93,2,FALSE)</f>
        <v>0</v>
      </c>
      <c r="AE49" s="130" t="s">
        <v>46</v>
      </c>
      <c r="AF49" s="131">
        <f>VLOOKUP(AE49,Sheet2!$A$2:$B$93,2,FALSE)</f>
        <v>175000</v>
      </c>
      <c r="AG49" s="134" t="s">
        <v>63</v>
      </c>
      <c r="AH49" s="131">
        <f>VLOOKUP(AG49,Sheet2!$A$2:$B$93,2,FALSE)</f>
        <v>25000</v>
      </c>
    </row>
    <row r="50" spans="1:34">
      <c r="A50" s="1">
        <v>49</v>
      </c>
      <c r="B50" s="2" t="s">
        <v>662</v>
      </c>
      <c r="C50" s="3" t="s">
        <v>663</v>
      </c>
      <c r="D50" s="4" t="s">
        <v>662</v>
      </c>
      <c r="E50" s="5" t="s">
        <v>777</v>
      </c>
      <c r="F50" s="6">
        <f t="shared" si="0"/>
        <v>3399134</v>
      </c>
      <c r="G50" s="91" t="s">
        <v>51</v>
      </c>
      <c r="H50" s="92">
        <f>VLOOKUP(G50,Sheet2!$A$2:$B$93,2,FALSE)</f>
        <v>230000</v>
      </c>
      <c r="I50" s="95" t="s">
        <v>109</v>
      </c>
      <c r="J50" s="92">
        <f>VLOOKUP(I50,Sheet2!$A$2:$B$93,2,FALSE)</f>
        <v>230000</v>
      </c>
      <c r="K50" s="100" t="s">
        <v>36</v>
      </c>
      <c r="L50" s="101">
        <f>VLOOKUP(K50,Sheet2!$A$2:$B$93,2,FALSE)</f>
        <v>27467</v>
      </c>
      <c r="M50" s="100" t="s">
        <v>67</v>
      </c>
      <c r="N50" s="101">
        <f>VLOOKUP(M50,Sheet2!$A$2:$B$93,2,FALSE)</f>
        <v>175000</v>
      </c>
      <c r="O50" s="82" t="s">
        <v>38</v>
      </c>
      <c r="P50" s="8">
        <f>VLOOKUP(O50,Sheet2!$A$2:$B$93,2,FALSE)</f>
        <v>0</v>
      </c>
      <c r="Q50" s="107" t="s">
        <v>39</v>
      </c>
      <c r="R50" s="8">
        <f>VLOOKUP(Q50,Sheet2!$A$2:$B$93,2,FALSE)</f>
        <v>311667</v>
      </c>
      <c r="S50" s="7" t="s">
        <v>40</v>
      </c>
      <c r="T50" s="8">
        <f>VLOOKUP(S50,Sheet2!$A$2:$B$93,2,FALSE)</f>
        <v>1800000</v>
      </c>
      <c r="U50" s="114" t="s">
        <v>69</v>
      </c>
      <c r="V50" s="111">
        <f>VLOOKUP(U50,Sheet2!$A$2:$B$93,2,FALSE)</f>
        <v>145000</v>
      </c>
      <c r="W50" s="113" t="s">
        <v>43</v>
      </c>
      <c r="X50" s="111">
        <f>VLOOKUP(W50,Sheet2!$A$2:$B$93,2,FALSE)</f>
        <v>46000</v>
      </c>
      <c r="Y50" s="113" t="s">
        <v>70</v>
      </c>
      <c r="Z50" s="111">
        <f>VLOOKUP(Y50,Sheet2!$A$2:$B$93,2,FALSE)</f>
        <v>145000</v>
      </c>
      <c r="AA50" s="122" t="s">
        <v>44</v>
      </c>
      <c r="AB50" s="123">
        <f>VLOOKUP(AA50,Sheet2!$A$2:$B$93,2,FALSE)</f>
        <v>89000</v>
      </c>
      <c r="AC50" s="124" t="s">
        <v>45</v>
      </c>
      <c r="AD50" s="123">
        <f>VLOOKUP(AC50,Sheet2!$A$2:$B$93,2,FALSE)</f>
        <v>0</v>
      </c>
      <c r="AE50" s="130" t="s">
        <v>46</v>
      </c>
      <c r="AF50" s="131">
        <f>VLOOKUP(AE50,Sheet2!$A$2:$B$93,2,FALSE)</f>
        <v>175000</v>
      </c>
      <c r="AG50" s="134" t="s">
        <v>63</v>
      </c>
      <c r="AH50" s="131">
        <f>VLOOKUP(AG50,Sheet2!$A$2:$B$93,2,FALSE)</f>
        <v>25000</v>
      </c>
    </row>
    <row r="51" spans="1:34">
      <c r="A51" s="1">
        <v>50</v>
      </c>
      <c r="B51" s="2" t="s">
        <v>583</v>
      </c>
      <c r="C51" s="3" t="s">
        <v>584</v>
      </c>
      <c r="D51" s="4" t="s">
        <v>118</v>
      </c>
      <c r="E51" s="5" t="s">
        <v>777</v>
      </c>
      <c r="F51" s="6">
        <f t="shared" si="0"/>
        <v>3391134</v>
      </c>
      <c r="G51" s="91" t="s">
        <v>51</v>
      </c>
      <c r="H51" s="92">
        <f>VLOOKUP(G51,Sheet2!$A$2:$B$93,2,FALSE)</f>
        <v>230000</v>
      </c>
      <c r="I51" s="93" t="s">
        <v>94</v>
      </c>
      <c r="J51" s="92">
        <f>VLOOKUP(I51,Sheet2!$A$2:$B$93,2,FALSE)</f>
        <v>230000</v>
      </c>
      <c r="K51" s="103" t="s">
        <v>153</v>
      </c>
      <c r="L51" s="101">
        <f>VLOOKUP(K51,Sheet2!$A$2:$B$93,2,FALSE)</f>
        <v>230000</v>
      </c>
      <c r="M51" s="100" t="s">
        <v>36</v>
      </c>
      <c r="N51" s="101">
        <f>VLOOKUP(M51,Sheet2!$A$2:$B$93,2,FALSE)</f>
        <v>27467</v>
      </c>
      <c r="O51" s="7" t="s">
        <v>68</v>
      </c>
      <c r="P51" s="8">
        <f>VLOOKUP(O51,Sheet2!$A$2:$B$93,2,FALSE)</f>
        <v>116000</v>
      </c>
      <c r="Q51" s="107" t="s">
        <v>39</v>
      </c>
      <c r="R51" s="8">
        <f>VLOOKUP(Q51,Sheet2!$A$2:$B$93,2,FALSE)</f>
        <v>311667</v>
      </c>
      <c r="S51" s="7" t="s">
        <v>40</v>
      </c>
      <c r="T51" s="8">
        <f>VLOOKUP(S51,Sheet2!$A$2:$B$93,2,FALSE)</f>
        <v>1800000</v>
      </c>
      <c r="U51" s="114" t="s">
        <v>74</v>
      </c>
      <c r="V51" s="111">
        <f>VLOOKUP(U51,Sheet2!$A$2:$B$93,2,FALSE)</f>
        <v>37000</v>
      </c>
      <c r="W51" s="112" t="s">
        <v>123</v>
      </c>
      <c r="X51" s="111">
        <f>VLOOKUP(W51,Sheet2!$A$2:$B$93,2,FALSE)</f>
        <v>0</v>
      </c>
      <c r="Y51" s="113" t="s">
        <v>70</v>
      </c>
      <c r="Z51" s="111">
        <f>VLOOKUP(Y51,Sheet2!$A$2:$B$93,2,FALSE)</f>
        <v>145000</v>
      </c>
      <c r="AA51" s="122" t="s">
        <v>44</v>
      </c>
      <c r="AB51" s="123">
        <f>VLOOKUP(AA51,Sheet2!$A$2:$B$93,2,FALSE)</f>
        <v>89000</v>
      </c>
      <c r="AC51" s="124" t="s">
        <v>45</v>
      </c>
      <c r="AD51" s="123">
        <f>VLOOKUP(AC51,Sheet2!$A$2:$B$93,2,FALSE)</f>
        <v>0</v>
      </c>
      <c r="AE51" s="130" t="s">
        <v>46</v>
      </c>
      <c r="AF51" s="131">
        <f>VLOOKUP(AE51,Sheet2!$A$2:$B$93,2,FALSE)</f>
        <v>175000</v>
      </c>
      <c r="AG51" s="133" t="s">
        <v>71</v>
      </c>
      <c r="AH51" s="131">
        <f>VLOOKUP(AG51,Sheet2!$A$2:$B$93,2,FALSE)</f>
        <v>0</v>
      </c>
    </row>
    <row r="52" spans="1:34">
      <c r="A52" s="1">
        <v>51</v>
      </c>
      <c r="B52" s="2" t="s">
        <v>671</v>
      </c>
      <c r="C52" s="3" t="s">
        <v>672</v>
      </c>
      <c r="D52" s="4" t="s">
        <v>304</v>
      </c>
      <c r="E52" s="5" t="s">
        <v>777</v>
      </c>
      <c r="F52" s="6">
        <f t="shared" si="0"/>
        <v>3389134</v>
      </c>
      <c r="G52" s="91" t="s">
        <v>34</v>
      </c>
      <c r="H52" s="92">
        <f>VLOOKUP(G52,Sheet2!$A$2:$B$93,2,FALSE)</f>
        <v>37000</v>
      </c>
      <c r="I52" s="93" t="s">
        <v>94</v>
      </c>
      <c r="J52" s="92">
        <f>VLOOKUP(I52,Sheet2!$A$2:$B$93,2,FALSE)</f>
        <v>230000</v>
      </c>
      <c r="K52" s="100" t="s">
        <v>264</v>
      </c>
      <c r="L52" s="101">
        <f>VLOOKUP(K52,Sheet2!$A$2:$B$93,2,FALSE)</f>
        <v>27467</v>
      </c>
      <c r="M52" s="100" t="s">
        <v>415</v>
      </c>
      <c r="N52" s="101">
        <f>VLOOKUP(M52,Sheet2!$A$2:$B$93,2,FALSE)</f>
        <v>24000</v>
      </c>
      <c r="O52" s="7" t="s">
        <v>122</v>
      </c>
      <c r="P52" s="8">
        <f>VLOOKUP(O52,Sheet2!$A$2:$B$93,2,FALSE)</f>
        <v>145000</v>
      </c>
      <c r="Q52" s="107" t="s">
        <v>39</v>
      </c>
      <c r="R52" s="8">
        <f>VLOOKUP(Q52,Sheet2!$A$2:$B$93,2,FALSE)</f>
        <v>311667</v>
      </c>
      <c r="S52" s="7" t="s">
        <v>40</v>
      </c>
      <c r="T52" s="8">
        <f>VLOOKUP(S52,Sheet2!$A$2:$B$93,2,FALSE)</f>
        <v>1800000</v>
      </c>
      <c r="U52" s="114" t="s">
        <v>54</v>
      </c>
      <c r="V52" s="111">
        <f>VLOOKUP(U52,Sheet2!$A$2:$B$93,2,FALSE)</f>
        <v>175000</v>
      </c>
      <c r="W52" s="113" t="s">
        <v>69</v>
      </c>
      <c r="X52" s="111">
        <f>VLOOKUP(W52,Sheet2!$A$2:$B$93,2,FALSE)</f>
        <v>145000</v>
      </c>
      <c r="Y52" s="113" t="s">
        <v>61</v>
      </c>
      <c r="Z52" s="111">
        <f>VLOOKUP(Y52,Sheet2!$A$2:$B$93,2,FALSE)</f>
        <v>230000</v>
      </c>
      <c r="AA52" s="122" t="s">
        <v>44</v>
      </c>
      <c r="AB52" s="123">
        <f>VLOOKUP(AA52,Sheet2!$A$2:$B$93,2,FALSE)</f>
        <v>89000</v>
      </c>
      <c r="AC52" s="124" t="s">
        <v>45</v>
      </c>
      <c r="AD52" s="123">
        <f>VLOOKUP(AC52,Sheet2!$A$2:$B$93,2,FALSE)</f>
        <v>0</v>
      </c>
      <c r="AE52" s="130" t="s">
        <v>46</v>
      </c>
      <c r="AF52" s="131">
        <f>VLOOKUP(AE52,Sheet2!$A$2:$B$93,2,FALSE)</f>
        <v>175000</v>
      </c>
      <c r="AG52" s="133" t="s">
        <v>102</v>
      </c>
      <c r="AH52" s="131">
        <f>VLOOKUP(AG52,Sheet2!$A$2:$B$93,2,FALSE)</f>
        <v>0</v>
      </c>
    </row>
    <row r="53" spans="1:34">
      <c r="A53" s="1">
        <v>52</v>
      </c>
      <c r="B53" s="2" t="s">
        <v>459</v>
      </c>
      <c r="C53" s="3" t="s">
        <v>293</v>
      </c>
      <c r="D53" s="4" t="s">
        <v>294</v>
      </c>
      <c r="E53" s="5" t="s">
        <v>777</v>
      </c>
      <c r="F53" s="6">
        <f t="shared" si="0"/>
        <v>3386333</v>
      </c>
      <c r="G53" s="91" t="s">
        <v>77</v>
      </c>
      <c r="H53" s="92">
        <f>VLOOKUP(G53,Sheet2!$A$2:$B$93,2,FALSE)</f>
        <v>413333</v>
      </c>
      <c r="I53" s="95" t="s">
        <v>109</v>
      </c>
      <c r="J53" s="92">
        <f>VLOOKUP(I53,Sheet2!$A$2:$B$93,2,FALSE)</f>
        <v>230000</v>
      </c>
      <c r="K53" s="103" t="s">
        <v>153</v>
      </c>
      <c r="L53" s="101">
        <f>VLOOKUP(K53,Sheet2!$A$2:$B$93,2,FALSE)</f>
        <v>230000</v>
      </c>
      <c r="M53" s="100" t="s">
        <v>67</v>
      </c>
      <c r="N53" s="101">
        <f>VLOOKUP(M53,Sheet2!$A$2:$B$93,2,FALSE)</f>
        <v>175000</v>
      </c>
      <c r="O53" s="7" t="s">
        <v>85</v>
      </c>
      <c r="P53" s="8">
        <f>VLOOKUP(O53,Sheet2!$A$2:$B$93,2,FALSE)</f>
        <v>0</v>
      </c>
      <c r="Q53" s="7" t="s">
        <v>159</v>
      </c>
      <c r="R53" s="8">
        <f>VLOOKUP(Q53,Sheet2!$A$2:$B$93,2,FALSE)</f>
        <v>46000</v>
      </c>
      <c r="S53" s="7" t="s">
        <v>40</v>
      </c>
      <c r="T53" s="8">
        <f>VLOOKUP(S53,Sheet2!$A$2:$B$93,2,FALSE)</f>
        <v>1800000</v>
      </c>
      <c r="U53" s="114" t="s">
        <v>43</v>
      </c>
      <c r="V53" s="111">
        <f>VLOOKUP(U53,Sheet2!$A$2:$B$93,2,FALSE)</f>
        <v>46000</v>
      </c>
      <c r="W53" s="113" t="s">
        <v>157</v>
      </c>
      <c r="X53" s="111">
        <f>VLOOKUP(W53,Sheet2!$A$2:$B$93,2,FALSE)</f>
        <v>37000</v>
      </c>
      <c r="Y53" s="113" t="s">
        <v>70</v>
      </c>
      <c r="Z53" s="111">
        <f>VLOOKUP(Y53,Sheet2!$A$2:$B$93,2,FALSE)</f>
        <v>145000</v>
      </c>
      <c r="AA53" s="122" t="s">
        <v>44</v>
      </c>
      <c r="AB53" s="123">
        <f>VLOOKUP(AA53,Sheet2!$A$2:$B$93,2,FALSE)</f>
        <v>89000</v>
      </c>
      <c r="AC53" s="124" t="s">
        <v>45</v>
      </c>
      <c r="AD53" s="123">
        <f>VLOOKUP(AC53,Sheet2!$A$2:$B$93,2,FALSE)</f>
        <v>0</v>
      </c>
      <c r="AE53" s="130" t="s">
        <v>46</v>
      </c>
      <c r="AF53" s="131">
        <f>VLOOKUP(AE53,Sheet2!$A$2:$B$93,2,FALSE)</f>
        <v>175000</v>
      </c>
      <c r="AG53" s="133" t="s">
        <v>72</v>
      </c>
      <c r="AH53" s="131">
        <f>VLOOKUP(AG53,Sheet2!$A$2:$B$93,2,FALSE)</f>
        <v>0</v>
      </c>
    </row>
    <row r="54" spans="1:34">
      <c r="A54" s="1">
        <v>53</v>
      </c>
      <c r="B54" s="2" t="s">
        <v>95</v>
      </c>
      <c r="C54" s="3" t="s">
        <v>96</v>
      </c>
      <c r="D54" s="4" t="s">
        <v>95</v>
      </c>
      <c r="E54" s="5" t="s">
        <v>777</v>
      </c>
      <c r="F54" s="6">
        <f t="shared" si="0"/>
        <v>3377083</v>
      </c>
      <c r="G54" s="91" t="s">
        <v>51</v>
      </c>
      <c r="H54" s="92">
        <f>VLOOKUP(G54,Sheet2!$A$2:$B$93,2,FALSE)</f>
        <v>230000</v>
      </c>
      <c r="I54" s="95" t="s">
        <v>77</v>
      </c>
      <c r="J54" s="92">
        <f>VLOOKUP(I54,Sheet2!$A$2:$B$93,2,FALSE)</f>
        <v>413333</v>
      </c>
      <c r="K54" s="100" t="s">
        <v>37</v>
      </c>
      <c r="L54" s="101">
        <f>VLOOKUP(K54,Sheet2!$A$2:$B$93,2,FALSE)</f>
        <v>56500</v>
      </c>
      <c r="M54" s="100" t="s">
        <v>67</v>
      </c>
      <c r="N54" s="101">
        <f>VLOOKUP(M54,Sheet2!$A$2:$B$93,2,FALSE)</f>
        <v>175000</v>
      </c>
      <c r="O54" s="7" t="s">
        <v>97</v>
      </c>
      <c r="P54" s="8">
        <f>VLOOKUP(O54,Sheet2!$A$2:$B$93,2,FALSE)</f>
        <v>68000</v>
      </c>
      <c r="Q54" s="82" t="s">
        <v>59</v>
      </c>
      <c r="R54" s="8">
        <f>VLOOKUP(Q54,Sheet2!$A$2:$B$93,2,FALSE)</f>
        <v>0</v>
      </c>
      <c r="S54" s="7" t="s">
        <v>40</v>
      </c>
      <c r="T54" s="8">
        <f>VLOOKUP(S54,Sheet2!$A$2:$B$93,2,FALSE)</f>
        <v>1800000</v>
      </c>
      <c r="U54" s="114" t="s">
        <v>54</v>
      </c>
      <c r="V54" s="111">
        <f>VLOOKUP(U54,Sheet2!$A$2:$B$93,2,FALSE)</f>
        <v>175000</v>
      </c>
      <c r="W54" s="113" t="s">
        <v>80</v>
      </c>
      <c r="X54" s="111">
        <f>VLOOKUP(W54,Sheet2!$A$2:$B$93,2,FALSE)</f>
        <v>50250</v>
      </c>
      <c r="Y54" s="113" t="s">
        <v>70</v>
      </c>
      <c r="Z54" s="111">
        <f>VLOOKUP(Y54,Sheet2!$A$2:$B$93,2,FALSE)</f>
        <v>145000</v>
      </c>
      <c r="AA54" s="122" t="s">
        <v>44</v>
      </c>
      <c r="AB54" s="123">
        <f>VLOOKUP(AA54,Sheet2!$A$2:$B$93,2,FALSE)</f>
        <v>89000</v>
      </c>
      <c r="AC54" s="124" t="s">
        <v>45</v>
      </c>
      <c r="AD54" s="123">
        <f>VLOOKUP(AC54,Sheet2!$A$2:$B$93,2,FALSE)</f>
        <v>0</v>
      </c>
      <c r="AE54" s="130" t="s">
        <v>46</v>
      </c>
      <c r="AF54" s="131">
        <f>VLOOKUP(AE54,Sheet2!$A$2:$B$93,2,FALSE)</f>
        <v>175000</v>
      </c>
      <c r="AG54" s="133" t="s">
        <v>72</v>
      </c>
      <c r="AH54" s="131">
        <f>VLOOKUP(AG54,Sheet2!$A$2:$B$93,2,FALSE)</f>
        <v>0</v>
      </c>
    </row>
    <row r="55" spans="1:34">
      <c r="A55" s="1">
        <v>54</v>
      </c>
      <c r="B55" s="2" t="s">
        <v>269</v>
      </c>
      <c r="C55" s="3" t="s">
        <v>270</v>
      </c>
      <c r="D55" s="4" t="s">
        <v>269</v>
      </c>
      <c r="E55" s="5" t="s">
        <v>777</v>
      </c>
      <c r="F55" s="6">
        <f t="shared" si="0"/>
        <v>3366000</v>
      </c>
      <c r="G55" s="91" t="s">
        <v>51</v>
      </c>
      <c r="H55" s="92">
        <f>VLOOKUP(G55,Sheet2!$A$2:$B$93,2,FALSE)</f>
        <v>230000</v>
      </c>
      <c r="I55" s="93" t="s">
        <v>94</v>
      </c>
      <c r="J55" s="92">
        <f>VLOOKUP(I55,Sheet2!$A$2:$B$93,2,FALSE)</f>
        <v>230000</v>
      </c>
      <c r="K55" s="100" t="s">
        <v>147</v>
      </c>
      <c r="L55" s="101">
        <f>VLOOKUP(K55,Sheet2!$A$2:$B$93,2,FALSE)</f>
        <v>89000</v>
      </c>
      <c r="M55" s="100" t="s">
        <v>67</v>
      </c>
      <c r="N55" s="101">
        <f>VLOOKUP(M55,Sheet2!$A$2:$B$93,2,FALSE)</f>
        <v>175000</v>
      </c>
      <c r="O55" s="7" t="s">
        <v>122</v>
      </c>
      <c r="P55" s="8">
        <f>VLOOKUP(O55,Sheet2!$A$2:$B$93,2,FALSE)</f>
        <v>145000</v>
      </c>
      <c r="Q55" s="7" t="s">
        <v>68</v>
      </c>
      <c r="R55" s="8">
        <f>VLOOKUP(Q55,Sheet2!$A$2:$B$93,2,FALSE)</f>
        <v>116000</v>
      </c>
      <c r="S55" s="7" t="s">
        <v>40</v>
      </c>
      <c r="T55" s="8">
        <f>VLOOKUP(S55,Sheet2!$A$2:$B$93,2,FALSE)</f>
        <v>1800000</v>
      </c>
      <c r="U55" s="114" t="s">
        <v>74</v>
      </c>
      <c r="V55" s="111">
        <f>VLOOKUP(U55,Sheet2!$A$2:$B$93,2,FALSE)</f>
        <v>37000</v>
      </c>
      <c r="W55" s="113" t="s">
        <v>43</v>
      </c>
      <c r="X55" s="111">
        <f>VLOOKUP(W55,Sheet2!$A$2:$B$93,2,FALSE)</f>
        <v>46000</v>
      </c>
      <c r="Y55" s="113" t="s">
        <v>70</v>
      </c>
      <c r="Z55" s="111">
        <f>VLOOKUP(Y55,Sheet2!$A$2:$B$93,2,FALSE)</f>
        <v>145000</v>
      </c>
      <c r="AA55" s="122" t="s">
        <v>44</v>
      </c>
      <c r="AB55" s="123">
        <f>VLOOKUP(AA55,Sheet2!$A$2:$B$93,2,FALSE)</f>
        <v>89000</v>
      </c>
      <c r="AC55" s="126" t="s">
        <v>55</v>
      </c>
      <c r="AD55" s="123">
        <f>VLOOKUP(AC55,Sheet2!$A$2:$B$93,2,FALSE)</f>
        <v>89000</v>
      </c>
      <c r="AE55" s="130" t="s">
        <v>46</v>
      </c>
      <c r="AF55" s="131">
        <f>VLOOKUP(AE55,Sheet2!$A$2:$B$93,2,FALSE)</f>
        <v>175000</v>
      </c>
      <c r="AG55" s="133" t="s">
        <v>47</v>
      </c>
      <c r="AH55" s="131">
        <f>VLOOKUP(AG55,Sheet2!$A$2:$B$93,2,FALSE)</f>
        <v>0</v>
      </c>
    </row>
    <row r="56" spans="1:34">
      <c r="A56" s="1">
        <v>55</v>
      </c>
      <c r="B56" s="2" t="s">
        <v>267</v>
      </c>
      <c r="C56" s="3" t="s">
        <v>268</v>
      </c>
      <c r="D56" s="4" t="s">
        <v>267</v>
      </c>
      <c r="E56" s="5" t="s">
        <v>777</v>
      </c>
      <c r="F56" s="6">
        <f t="shared" si="0"/>
        <v>3364250</v>
      </c>
      <c r="G56" s="91" t="s">
        <v>77</v>
      </c>
      <c r="H56" s="92">
        <f>VLOOKUP(G56,Sheet2!$A$2:$B$93,2,FALSE)</f>
        <v>413333</v>
      </c>
      <c r="I56" s="96" t="s">
        <v>50</v>
      </c>
      <c r="J56" s="92">
        <f>VLOOKUP(I56,Sheet2!$A$2:$B$93,2,FALSE)</f>
        <v>0</v>
      </c>
      <c r="K56" s="100" t="s">
        <v>147</v>
      </c>
      <c r="L56" s="101">
        <f>VLOOKUP(K56,Sheet2!$A$2:$B$93,2,FALSE)</f>
        <v>89000</v>
      </c>
      <c r="M56" s="100" t="s">
        <v>67</v>
      </c>
      <c r="N56" s="101">
        <f>VLOOKUP(M56,Sheet2!$A$2:$B$93,2,FALSE)</f>
        <v>175000</v>
      </c>
      <c r="O56" s="7" t="s">
        <v>68</v>
      </c>
      <c r="P56" s="8">
        <f>VLOOKUP(O56,Sheet2!$A$2:$B$93,2,FALSE)</f>
        <v>116000</v>
      </c>
      <c r="Q56" s="107" t="s">
        <v>39</v>
      </c>
      <c r="R56" s="8">
        <f>VLOOKUP(Q56,Sheet2!$A$2:$B$93,2,FALSE)</f>
        <v>311667</v>
      </c>
      <c r="S56" s="7" t="s">
        <v>40</v>
      </c>
      <c r="T56" s="8">
        <f>VLOOKUP(S56,Sheet2!$A$2:$B$93,2,FALSE)</f>
        <v>1800000</v>
      </c>
      <c r="U56" s="110" t="s">
        <v>130</v>
      </c>
      <c r="V56" s="111">
        <f>VLOOKUP(U56,Sheet2!$A$2:$B$93,2,FALSE)</f>
        <v>0</v>
      </c>
      <c r="W56" s="113" t="s">
        <v>80</v>
      </c>
      <c r="X56" s="111">
        <f>VLOOKUP(W56,Sheet2!$A$2:$B$93,2,FALSE)</f>
        <v>50250</v>
      </c>
      <c r="Y56" s="113" t="s">
        <v>70</v>
      </c>
      <c r="Z56" s="111">
        <f>VLOOKUP(Y56,Sheet2!$A$2:$B$93,2,FALSE)</f>
        <v>145000</v>
      </c>
      <c r="AA56" s="122" t="s">
        <v>44</v>
      </c>
      <c r="AB56" s="123">
        <f>VLOOKUP(AA56,Sheet2!$A$2:$B$93,2,FALSE)</f>
        <v>89000</v>
      </c>
      <c r="AC56" s="124" t="s">
        <v>45</v>
      </c>
      <c r="AD56" s="123">
        <f>VLOOKUP(AC56,Sheet2!$A$2:$B$93,2,FALSE)</f>
        <v>0</v>
      </c>
      <c r="AE56" s="130" t="s">
        <v>46</v>
      </c>
      <c r="AF56" s="131">
        <f>VLOOKUP(AE56,Sheet2!$A$2:$B$93,2,FALSE)</f>
        <v>175000</v>
      </c>
      <c r="AG56" s="133" t="s">
        <v>72</v>
      </c>
      <c r="AH56" s="131">
        <f>VLOOKUP(AG56,Sheet2!$A$2:$B$93,2,FALSE)</f>
        <v>0</v>
      </c>
    </row>
    <row r="57" spans="1:34">
      <c r="A57" s="1">
        <v>56</v>
      </c>
      <c r="B57" s="2" t="s">
        <v>200</v>
      </c>
      <c r="C57" s="3" t="s">
        <v>201</v>
      </c>
      <c r="D57" s="4" t="s">
        <v>200</v>
      </c>
      <c r="E57" s="5" t="s">
        <v>777</v>
      </c>
      <c r="F57" s="6">
        <f t="shared" si="0"/>
        <v>3359250</v>
      </c>
      <c r="G57" s="91" t="s">
        <v>51</v>
      </c>
      <c r="H57" s="92">
        <f>VLOOKUP(G57,Sheet2!$A$2:$B$93,2,FALSE)</f>
        <v>230000</v>
      </c>
      <c r="I57" s="95" t="s">
        <v>77</v>
      </c>
      <c r="J57" s="92">
        <f>VLOOKUP(I57,Sheet2!$A$2:$B$93,2,FALSE)</f>
        <v>413333</v>
      </c>
      <c r="K57" s="102" t="s">
        <v>52</v>
      </c>
      <c r="L57" s="101">
        <f>VLOOKUP(K57,Sheet2!$A$2:$B$93,2,FALSE)</f>
        <v>0</v>
      </c>
      <c r="M57" s="100" t="s">
        <v>67</v>
      </c>
      <c r="N57" s="101">
        <f>VLOOKUP(M57,Sheet2!$A$2:$B$93,2,FALSE)</f>
        <v>175000</v>
      </c>
      <c r="O57" s="82" t="s">
        <v>38</v>
      </c>
      <c r="P57" s="8">
        <f>VLOOKUP(O57,Sheet2!$A$2:$B$93,2,FALSE)</f>
        <v>0</v>
      </c>
      <c r="Q57" s="107" t="s">
        <v>39</v>
      </c>
      <c r="R57" s="8">
        <f>VLOOKUP(Q57,Sheet2!$A$2:$B$93,2,FALSE)</f>
        <v>311667</v>
      </c>
      <c r="S57" s="7" t="s">
        <v>40</v>
      </c>
      <c r="T57" s="8">
        <f>VLOOKUP(S57,Sheet2!$A$2:$B$93,2,FALSE)</f>
        <v>1800000</v>
      </c>
      <c r="U57" s="114" t="s">
        <v>69</v>
      </c>
      <c r="V57" s="111">
        <f>VLOOKUP(U57,Sheet2!$A$2:$B$93,2,FALSE)</f>
        <v>145000</v>
      </c>
      <c r="W57" s="113" t="s">
        <v>80</v>
      </c>
      <c r="X57" s="111">
        <f>VLOOKUP(W57,Sheet2!$A$2:$B$93,2,FALSE)</f>
        <v>50250</v>
      </c>
      <c r="Y57" s="113" t="s">
        <v>70</v>
      </c>
      <c r="Z57" s="111">
        <f>VLOOKUP(Y57,Sheet2!$A$2:$B$93,2,FALSE)</f>
        <v>145000</v>
      </c>
      <c r="AA57" s="122" t="s">
        <v>44</v>
      </c>
      <c r="AB57" s="123">
        <f>VLOOKUP(AA57,Sheet2!$A$2:$B$93,2,FALSE)</f>
        <v>89000</v>
      </c>
      <c r="AC57" s="124" t="s">
        <v>45</v>
      </c>
      <c r="AD57" s="123">
        <f>VLOOKUP(AC57,Sheet2!$A$2:$B$93,2,FALSE)</f>
        <v>0</v>
      </c>
      <c r="AE57" s="86" t="s">
        <v>102</v>
      </c>
      <c r="AF57" s="131">
        <f>VLOOKUP(AE57,Sheet2!$A$2:$B$93,2,FALSE)</f>
        <v>0</v>
      </c>
      <c r="AG57" s="133" t="s">
        <v>47</v>
      </c>
      <c r="AH57" s="131">
        <f>VLOOKUP(AG57,Sheet2!$A$2:$B$93,2,FALSE)</f>
        <v>0</v>
      </c>
    </row>
    <row r="58" spans="1:34">
      <c r="A58" s="1">
        <v>57</v>
      </c>
      <c r="B58" s="2" t="s">
        <v>701</v>
      </c>
      <c r="C58" s="3" t="s">
        <v>699</v>
      </c>
      <c r="D58" s="4" t="s">
        <v>189</v>
      </c>
      <c r="E58" s="5" t="s">
        <v>190</v>
      </c>
      <c r="F58" s="6">
        <f t="shared" si="0"/>
        <v>3331250</v>
      </c>
      <c r="G58" s="91" t="s">
        <v>77</v>
      </c>
      <c r="H58" s="92">
        <f>VLOOKUP(G58,Sheet2!$A$2:$B$93,2,FALSE)</f>
        <v>413333</v>
      </c>
      <c r="I58" s="95" t="s">
        <v>34</v>
      </c>
      <c r="J58" s="92">
        <f>VLOOKUP(I58,Sheet2!$A$2:$B$93,2,FALSE)</f>
        <v>37000</v>
      </c>
      <c r="K58" s="100" t="s">
        <v>147</v>
      </c>
      <c r="L58" s="101">
        <f>VLOOKUP(K58,Sheet2!$A$2:$B$93,2,FALSE)</f>
        <v>89000</v>
      </c>
      <c r="M58" s="100" t="s">
        <v>67</v>
      </c>
      <c r="N58" s="101">
        <f>VLOOKUP(M58,Sheet2!$A$2:$B$93,2,FALSE)</f>
        <v>175000</v>
      </c>
      <c r="O58" s="82" t="s">
        <v>59</v>
      </c>
      <c r="P58" s="8">
        <f>VLOOKUP(O58,Sheet2!$A$2:$B$93,2,FALSE)</f>
        <v>0</v>
      </c>
      <c r="Q58" s="107" t="s">
        <v>39</v>
      </c>
      <c r="R58" s="8">
        <f>VLOOKUP(Q58,Sheet2!$A$2:$B$93,2,FALSE)</f>
        <v>311667</v>
      </c>
      <c r="S58" s="7" t="s">
        <v>40</v>
      </c>
      <c r="T58" s="8">
        <f>VLOOKUP(S58,Sheet2!$A$2:$B$93,2,FALSE)</f>
        <v>1800000</v>
      </c>
      <c r="U58" s="114" t="s">
        <v>43</v>
      </c>
      <c r="V58" s="111">
        <f>VLOOKUP(U58,Sheet2!$A$2:$B$93,2,FALSE)</f>
        <v>46000</v>
      </c>
      <c r="W58" s="113" t="s">
        <v>80</v>
      </c>
      <c r="X58" s="111">
        <f>VLOOKUP(W58,Sheet2!$A$2:$B$93,2,FALSE)</f>
        <v>50250</v>
      </c>
      <c r="Y58" s="113" t="s">
        <v>70</v>
      </c>
      <c r="Z58" s="111">
        <f>VLOOKUP(Y58,Sheet2!$A$2:$B$93,2,FALSE)</f>
        <v>145000</v>
      </c>
      <c r="AA58" s="122" t="s">
        <v>44</v>
      </c>
      <c r="AB58" s="123">
        <f>VLOOKUP(AA58,Sheet2!$A$2:$B$93,2,FALSE)</f>
        <v>89000</v>
      </c>
      <c r="AC58" s="124" t="s">
        <v>45</v>
      </c>
      <c r="AD58" s="123">
        <f>VLOOKUP(AC58,Sheet2!$A$2:$B$93,2,FALSE)</f>
        <v>0</v>
      </c>
      <c r="AE58" s="130" t="s">
        <v>46</v>
      </c>
      <c r="AF58" s="131">
        <f>VLOOKUP(AE58,Sheet2!$A$2:$B$93,2,FALSE)</f>
        <v>175000</v>
      </c>
      <c r="AG58" s="133" t="s">
        <v>47</v>
      </c>
      <c r="AH58" s="131">
        <f>VLOOKUP(AG58,Sheet2!$A$2:$B$93,2,FALSE)</f>
        <v>0</v>
      </c>
    </row>
    <row r="59" spans="1:34">
      <c r="A59" s="1">
        <v>58</v>
      </c>
      <c r="B59" s="2" t="s">
        <v>698</v>
      </c>
      <c r="C59" s="3" t="s">
        <v>699</v>
      </c>
      <c r="D59" s="4" t="s">
        <v>189</v>
      </c>
      <c r="E59" s="5" t="s">
        <v>190</v>
      </c>
      <c r="F59" s="6">
        <f t="shared" si="0"/>
        <v>3294250</v>
      </c>
      <c r="G59" s="94" t="s">
        <v>50</v>
      </c>
      <c r="H59" s="92">
        <f>VLOOKUP(G59,Sheet2!$A$2:$B$93,2,FALSE)</f>
        <v>0</v>
      </c>
      <c r="I59" s="95" t="s">
        <v>77</v>
      </c>
      <c r="J59" s="92">
        <f>VLOOKUP(I59,Sheet2!$A$2:$B$93,2,FALSE)</f>
        <v>413333</v>
      </c>
      <c r="K59" s="100" t="s">
        <v>147</v>
      </c>
      <c r="L59" s="101">
        <f>VLOOKUP(K59,Sheet2!$A$2:$B$93,2,FALSE)</f>
        <v>89000</v>
      </c>
      <c r="M59" s="100" t="s">
        <v>67</v>
      </c>
      <c r="N59" s="101">
        <f>VLOOKUP(M59,Sheet2!$A$2:$B$93,2,FALSE)</f>
        <v>175000</v>
      </c>
      <c r="O59" s="82" t="s">
        <v>59</v>
      </c>
      <c r="P59" s="8">
        <f>VLOOKUP(O59,Sheet2!$A$2:$B$93,2,FALSE)</f>
        <v>0</v>
      </c>
      <c r="Q59" s="107" t="s">
        <v>39</v>
      </c>
      <c r="R59" s="8">
        <f>VLOOKUP(Q59,Sheet2!$A$2:$B$93,2,FALSE)</f>
        <v>311667</v>
      </c>
      <c r="S59" s="7" t="s">
        <v>40</v>
      </c>
      <c r="T59" s="8">
        <f>VLOOKUP(S59,Sheet2!$A$2:$B$93,2,FALSE)</f>
        <v>1800000</v>
      </c>
      <c r="U59" s="114" t="s">
        <v>43</v>
      </c>
      <c r="V59" s="111">
        <f>VLOOKUP(U59,Sheet2!$A$2:$B$93,2,FALSE)</f>
        <v>46000</v>
      </c>
      <c r="W59" s="113" t="s">
        <v>80</v>
      </c>
      <c r="X59" s="111">
        <f>VLOOKUP(W59,Sheet2!$A$2:$B$93,2,FALSE)</f>
        <v>50250</v>
      </c>
      <c r="Y59" s="113" t="s">
        <v>70</v>
      </c>
      <c r="Z59" s="111">
        <f>VLOOKUP(Y59,Sheet2!$A$2:$B$93,2,FALSE)</f>
        <v>145000</v>
      </c>
      <c r="AA59" s="122" t="s">
        <v>44</v>
      </c>
      <c r="AB59" s="123">
        <f>VLOOKUP(AA59,Sheet2!$A$2:$B$93,2,FALSE)</f>
        <v>89000</v>
      </c>
      <c r="AC59" s="124" t="s">
        <v>45</v>
      </c>
      <c r="AD59" s="123">
        <f>VLOOKUP(AC59,Sheet2!$A$2:$B$93,2,FALSE)</f>
        <v>0</v>
      </c>
      <c r="AE59" s="130" t="s">
        <v>46</v>
      </c>
      <c r="AF59" s="131">
        <f>VLOOKUP(AE59,Sheet2!$A$2:$B$93,2,FALSE)</f>
        <v>175000</v>
      </c>
      <c r="AG59" s="133" t="s">
        <v>47</v>
      </c>
      <c r="AH59" s="131">
        <f>VLOOKUP(AG59,Sheet2!$A$2:$B$93,2,FALSE)</f>
        <v>0</v>
      </c>
    </row>
    <row r="60" spans="1:34">
      <c r="A60" s="1">
        <v>59</v>
      </c>
      <c r="B60" s="2" t="s">
        <v>439</v>
      </c>
      <c r="C60" s="3" t="s">
        <v>440</v>
      </c>
      <c r="D60" s="4" t="s">
        <v>439</v>
      </c>
      <c r="E60" s="5" t="s">
        <v>777</v>
      </c>
      <c r="F60" s="6">
        <f t="shared" si="0"/>
        <v>3285000</v>
      </c>
      <c r="G60" s="91" t="s">
        <v>77</v>
      </c>
      <c r="H60" s="92">
        <f>VLOOKUP(G60,Sheet2!$A$2:$B$93,2,FALSE)</f>
        <v>413333</v>
      </c>
      <c r="I60" s="95" t="s">
        <v>34</v>
      </c>
      <c r="J60" s="92">
        <f>VLOOKUP(I60,Sheet2!$A$2:$B$93,2,FALSE)</f>
        <v>37000</v>
      </c>
      <c r="K60" s="102" t="s">
        <v>52</v>
      </c>
      <c r="L60" s="101">
        <f>VLOOKUP(K60,Sheet2!$A$2:$B$93,2,FALSE)</f>
        <v>0</v>
      </c>
      <c r="M60" s="100" t="s">
        <v>67</v>
      </c>
      <c r="N60" s="101">
        <f>VLOOKUP(M60,Sheet2!$A$2:$B$93,2,FALSE)</f>
        <v>175000</v>
      </c>
      <c r="O60" s="7" t="s">
        <v>97</v>
      </c>
      <c r="P60" s="8">
        <f>VLOOKUP(O60,Sheet2!$A$2:$B$93,2,FALSE)</f>
        <v>68000</v>
      </c>
      <c r="Q60" s="107" t="s">
        <v>39</v>
      </c>
      <c r="R60" s="8">
        <f>VLOOKUP(Q60,Sheet2!$A$2:$B$93,2,FALSE)</f>
        <v>311667</v>
      </c>
      <c r="S60" s="7" t="s">
        <v>40</v>
      </c>
      <c r="T60" s="8">
        <f>VLOOKUP(S60,Sheet2!$A$2:$B$93,2,FALSE)</f>
        <v>1800000</v>
      </c>
      <c r="U60" s="114" t="s">
        <v>43</v>
      </c>
      <c r="V60" s="111">
        <f>VLOOKUP(U60,Sheet2!$A$2:$B$93,2,FALSE)</f>
        <v>46000</v>
      </c>
      <c r="W60" s="112" t="s">
        <v>205</v>
      </c>
      <c r="X60" s="111">
        <f>VLOOKUP(W60,Sheet2!$A$2:$B$93,2,FALSE)</f>
        <v>0</v>
      </c>
      <c r="Y60" s="113" t="s">
        <v>70</v>
      </c>
      <c r="Z60" s="111">
        <f>VLOOKUP(Y60,Sheet2!$A$2:$B$93,2,FALSE)</f>
        <v>145000</v>
      </c>
      <c r="AA60" s="125" t="s">
        <v>45</v>
      </c>
      <c r="AB60" s="123">
        <f>VLOOKUP(AA60,Sheet2!$A$2:$B$93,2,FALSE)</f>
        <v>0</v>
      </c>
      <c r="AC60" s="126" t="s">
        <v>55</v>
      </c>
      <c r="AD60" s="123">
        <f>VLOOKUP(AC60,Sheet2!$A$2:$B$93,2,FALSE)</f>
        <v>89000</v>
      </c>
      <c r="AE60" s="130" t="s">
        <v>46</v>
      </c>
      <c r="AF60" s="131">
        <f>VLOOKUP(AE60,Sheet2!$A$2:$B$93,2,FALSE)</f>
        <v>175000</v>
      </c>
      <c r="AG60" s="134" t="s">
        <v>63</v>
      </c>
      <c r="AH60" s="131">
        <f>VLOOKUP(AG60,Sheet2!$A$2:$B$93,2,FALSE)</f>
        <v>25000</v>
      </c>
    </row>
    <row r="61" spans="1:34">
      <c r="A61" s="1">
        <v>60</v>
      </c>
      <c r="B61" s="2" t="s">
        <v>523</v>
      </c>
      <c r="C61" s="3" t="s">
        <v>524</v>
      </c>
      <c r="D61" s="4" t="s">
        <v>523</v>
      </c>
      <c r="E61" s="5" t="s">
        <v>777</v>
      </c>
      <c r="F61" s="6">
        <f t="shared" si="0"/>
        <v>3284917</v>
      </c>
      <c r="G61" s="91" t="s">
        <v>51</v>
      </c>
      <c r="H61" s="92">
        <f>VLOOKUP(G61,Sheet2!$A$2:$B$93,2,FALSE)</f>
        <v>230000</v>
      </c>
      <c r="I61" s="95" t="s">
        <v>58</v>
      </c>
      <c r="J61" s="92">
        <f>VLOOKUP(I61,Sheet2!$A$2:$B$93,2,FALSE)</f>
        <v>50250</v>
      </c>
      <c r="K61" s="103" t="s">
        <v>153</v>
      </c>
      <c r="L61" s="101">
        <f>VLOOKUP(K61,Sheet2!$A$2:$B$93,2,FALSE)</f>
        <v>230000</v>
      </c>
      <c r="M61" s="100" t="s">
        <v>67</v>
      </c>
      <c r="N61" s="101">
        <f>VLOOKUP(M61,Sheet2!$A$2:$B$93,2,FALSE)</f>
        <v>175000</v>
      </c>
      <c r="O61" s="7" t="s">
        <v>68</v>
      </c>
      <c r="P61" s="8">
        <f>VLOOKUP(O61,Sheet2!$A$2:$B$93,2,FALSE)</f>
        <v>116000</v>
      </c>
      <c r="Q61" s="107" t="s">
        <v>39</v>
      </c>
      <c r="R61" s="8">
        <f>VLOOKUP(Q61,Sheet2!$A$2:$B$93,2,FALSE)</f>
        <v>311667</v>
      </c>
      <c r="S61" s="7" t="s">
        <v>40</v>
      </c>
      <c r="T61" s="8">
        <f>VLOOKUP(S61,Sheet2!$A$2:$B$93,2,FALSE)</f>
        <v>1800000</v>
      </c>
      <c r="U61" s="110" t="s">
        <v>41</v>
      </c>
      <c r="V61" s="111">
        <f>VLOOKUP(U61,Sheet2!$A$2:$B$93,2,FALSE)</f>
        <v>0</v>
      </c>
      <c r="W61" s="113" t="s">
        <v>74</v>
      </c>
      <c r="X61" s="111">
        <f>VLOOKUP(W61,Sheet2!$A$2:$B$93,2,FALSE)</f>
        <v>37000</v>
      </c>
      <c r="Y61" s="113" t="s">
        <v>43</v>
      </c>
      <c r="Z61" s="111">
        <f>VLOOKUP(Y61,Sheet2!$A$2:$B$93,2,FALSE)</f>
        <v>46000</v>
      </c>
      <c r="AA61" s="122" t="s">
        <v>44</v>
      </c>
      <c r="AB61" s="123">
        <f>VLOOKUP(AA61,Sheet2!$A$2:$B$93,2,FALSE)</f>
        <v>89000</v>
      </c>
      <c r="AC61" s="124" t="s">
        <v>45</v>
      </c>
      <c r="AD61" s="123">
        <f>VLOOKUP(AC61,Sheet2!$A$2:$B$93,2,FALSE)</f>
        <v>0</v>
      </c>
      <c r="AE61" s="130" t="s">
        <v>46</v>
      </c>
      <c r="AF61" s="131">
        <f>VLOOKUP(AE61,Sheet2!$A$2:$B$93,2,FALSE)</f>
        <v>175000</v>
      </c>
      <c r="AG61" s="134" t="s">
        <v>63</v>
      </c>
      <c r="AH61" s="131">
        <f>VLOOKUP(AG61,Sheet2!$A$2:$B$93,2,FALSE)</f>
        <v>25000</v>
      </c>
    </row>
    <row r="62" spans="1:34">
      <c r="A62" s="1">
        <v>61</v>
      </c>
      <c r="B62" s="2" t="s">
        <v>100</v>
      </c>
      <c r="C62" s="3" t="s">
        <v>99</v>
      </c>
      <c r="D62" s="4" t="s">
        <v>100</v>
      </c>
      <c r="E62" s="5" t="s">
        <v>777</v>
      </c>
      <c r="F62" s="6">
        <f t="shared" si="0"/>
        <v>3262967</v>
      </c>
      <c r="G62" s="91" t="s">
        <v>51</v>
      </c>
      <c r="H62" s="92">
        <f>VLOOKUP(G62,Sheet2!$A$2:$B$93,2,FALSE)</f>
        <v>230000</v>
      </c>
      <c r="I62" s="95" t="s">
        <v>58</v>
      </c>
      <c r="J62" s="92">
        <f>VLOOKUP(I62,Sheet2!$A$2:$B$93,2,FALSE)</f>
        <v>50250</v>
      </c>
      <c r="K62" s="100" t="s">
        <v>132</v>
      </c>
      <c r="L62" s="101">
        <f>VLOOKUP(K62,Sheet2!$A$2:$B$93,2,FALSE)</f>
        <v>413333</v>
      </c>
      <c r="M62" s="100" t="s">
        <v>36</v>
      </c>
      <c r="N62" s="101">
        <f>VLOOKUP(M62,Sheet2!$A$2:$B$93,2,FALSE)</f>
        <v>27467</v>
      </c>
      <c r="O62" s="7" t="s">
        <v>68</v>
      </c>
      <c r="P62" s="8">
        <f>VLOOKUP(O62,Sheet2!$A$2:$B$93,2,FALSE)</f>
        <v>116000</v>
      </c>
      <c r="Q62" s="107" t="s">
        <v>39</v>
      </c>
      <c r="R62" s="8">
        <f>VLOOKUP(Q62,Sheet2!$A$2:$B$93,2,FALSE)</f>
        <v>311667</v>
      </c>
      <c r="S62" s="7" t="s">
        <v>40</v>
      </c>
      <c r="T62" s="8">
        <f>VLOOKUP(S62,Sheet2!$A$2:$B$93,2,FALSE)</f>
        <v>1800000</v>
      </c>
      <c r="U62" s="110" t="s">
        <v>41</v>
      </c>
      <c r="V62" s="111">
        <f>VLOOKUP(U62,Sheet2!$A$2:$B$93,2,FALSE)</f>
        <v>0</v>
      </c>
      <c r="W62" s="112" t="s">
        <v>42</v>
      </c>
      <c r="X62" s="111">
        <f>VLOOKUP(W62,Sheet2!$A$2:$B$93,2,FALSE)</f>
        <v>0</v>
      </c>
      <c r="Y62" s="113" t="s">
        <v>80</v>
      </c>
      <c r="Z62" s="111">
        <f>VLOOKUP(Y62,Sheet2!$A$2:$B$93,2,FALSE)</f>
        <v>50250</v>
      </c>
      <c r="AA62" s="122" t="s">
        <v>44</v>
      </c>
      <c r="AB62" s="123">
        <f>VLOOKUP(AA62,Sheet2!$A$2:$B$93,2,FALSE)</f>
        <v>89000</v>
      </c>
      <c r="AC62" s="124" t="s">
        <v>45</v>
      </c>
      <c r="AD62" s="123">
        <f>VLOOKUP(AC62,Sheet2!$A$2:$B$93,2,FALSE)</f>
        <v>0</v>
      </c>
      <c r="AE62" s="130" t="s">
        <v>46</v>
      </c>
      <c r="AF62" s="131">
        <f>VLOOKUP(AE62,Sheet2!$A$2:$B$93,2,FALSE)</f>
        <v>175000</v>
      </c>
      <c r="AG62" s="133" t="s">
        <v>102</v>
      </c>
      <c r="AH62" s="131">
        <f>VLOOKUP(AG62,Sheet2!$A$2:$B$93,2,FALSE)</f>
        <v>0</v>
      </c>
    </row>
    <row r="63" spans="1:34">
      <c r="A63" s="1">
        <v>62</v>
      </c>
      <c r="B63" s="2" t="s">
        <v>545</v>
      </c>
      <c r="C63" s="3" t="s">
        <v>546</v>
      </c>
      <c r="D63" s="4" t="s">
        <v>197</v>
      </c>
      <c r="E63" s="5" t="s">
        <v>198</v>
      </c>
      <c r="F63" s="6">
        <f t="shared" si="0"/>
        <v>3242333</v>
      </c>
      <c r="G63" s="91" t="s">
        <v>109</v>
      </c>
      <c r="H63" s="92">
        <f>VLOOKUP(G63,Sheet2!$A$2:$B$93,2,FALSE)</f>
        <v>230000</v>
      </c>
      <c r="I63" s="93" t="s">
        <v>94</v>
      </c>
      <c r="J63" s="92">
        <f>VLOOKUP(I63,Sheet2!$A$2:$B$93,2,FALSE)</f>
        <v>230000</v>
      </c>
      <c r="K63" s="100" t="s">
        <v>132</v>
      </c>
      <c r="L63" s="101">
        <f>VLOOKUP(K63,Sheet2!$A$2:$B$93,2,FALSE)</f>
        <v>413333</v>
      </c>
      <c r="M63" s="102" t="s">
        <v>52</v>
      </c>
      <c r="N63" s="101">
        <f>VLOOKUP(M63,Sheet2!$A$2:$B$93,2,FALSE)</f>
        <v>0</v>
      </c>
      <c r="O63" s="82" t="s">
        <v>38</v>
      </c>
      <c r="P63" s="8">
        <f>VLOOKUP(O63,Sheet2!$A$2:$B$93,2,FALSE)</f>
        <v>0</v>
      </c>
      <c r="Q63" s="7" t="s">
        <v>159</v>
      </c>
      <c r="R63" s="8">
        <f>VLOOKUP(Q63,Sheet2!$A$2:$B$93,2,FALSE)</f>
        <v>46000</v>
      </c>
      <c r="S63" s="7" t="s">
        <v>40</v>
      </c>
      <c r="T63" s="8">
        <f>VLOOKUP(S63,Sheet2!$A$2:$B$93,2,FALSE)</f>
        <v>1800000</v>
      </c>
      <c r="U63" s="110" t="s">
        <v>42</v>
      </c>
      <c r="V63" s="111">
        <f>VLOOKUP(U63,Sheet2!$A$2:$B$93,2,FALSE)</f>
        <v>0</v>
      </c>
      <c r="W63" s="112" t="s">
        <v>123</v>
      </c>
      <c r="X63" s="111">
        <f>VLOOKUP(W63,Sheet2!$A$2:$B$93,2,FALSE)</f>
        <v>0</v>
      </c>
      <c r="Y63" s="113" t="s">
        <v>70</v>
      </c>
      <c r="Z63" s="111">
        <f>VLOOKUP(Y63,Sheet2!$A$2:$B$93,2,FALSE)</f>
        <v>145000</v>
      </c>
      <c r="AA63" s="122" t="s">
        <v>44</v>
      </c>
      <c r="AB63" s="123">
        <f>VLOOKUP(AA63,Sheet2!$A$2:$B$93,2,FALSE)</f>
        <v>89000</v>
      </c>
      <c r="AC63" s="126" t="s">
        <v>55</v>
      </c>
      <c r="AD63" s="123">
        <f>VLOOKUP(AC63,Sheet2!$A$2:$B$93,2,FALSE)</f>
        <v>89000</v>
      </c>
      <c r="AE63" s="130" t="s">
        <v>46</v>
      </c>
      <c r="AF63" s="131">
        <f>VLOOKUP(AE63,Sheet2!$A$2:$B$93,2,FALSE)</f>
        <v>175000</v>
      </c>
      <c r="AG63" s="134" t="s">
        <v>63</v>
      </c>
      <c r="AH63" s="131">
        <f>VLOOKUP(AG63,Sheet2!$A$2:$B$93,2,FALSE)</f>
        <v>25000</v>
      </c>
    </row>
    <row r="64" spans="1:34">
      <c r="A64" s="1">
        <v>63</v>
      </c>
      <c r="B64" s="2" t="s">
        <v>479</v>
      </c>
      <c r="C64" s="3" t="s">
        <v>480</v>
      </c>
      <c r="D64" s="4" t="s">
        <v>479</v>
      </c>
      <c r="E64" s="5" t="s">
        <v>777</v>
      </c>
      <c r="F64" s="6">
        <f t="shared" si="0"/>
        <v>3241250</v>
      </c>
      <c r="G64" s="91" t="s">
        <v>51</v>
      </c>
      <c r="H64" s="92">
        <f>VLOOKUP(G64,Sheet2!$A$2:$B$93,2,FALSE)</f>
        <v>230000</v>
      </c>
      <c r="I64" s="95" t="s">
        <v>77</v>
      </c>
      <c r="J64" s="92">
        <f>VLOOKUP(I64,Sheet2!$A$2:$B$93,2,FALSE)</f>
        <v>413333</v>
      </c>
      <c r="K64" s="102" t="s">
        <v>52</v>
      </c>
      <c r="L64" s="101">
        <f>VLOOKUP(K64,Sheet2!$A$2:$B$93,2,FALSE)</f>
        <v>0</v>
      </c>
      <c r="M64" s="100" t="s">
        <v>67</v>
      </c>
      <c r="N64" s="101">
        <f>VLOOKUP(M64,Sheet2!$A$2:$B$93,2,FALSE)</f>
        <v>175000</v>
      </c>
      <c r="O64" s="7" t="s">
        <v>68</v>
      </c>
      <c r="P64" s="8">
        <f>VLOOKUP(O64,Sheet2!$A$2:$B$93,2,FALSE)</f>
        <v>116000</v>
      </c>
      <c r="Q64" s="107" t="s">
        <v>39</v>
      </c>
      <c r="R64" s="8">
        <f>VLOOKUP(Q64,Sheet2!$A$2:$B$93,2,FALSE)</f>
        <v>311667</v>
      </c>
      <c r="S64" s="7" t="s">
        <v>40</v>
      </c>
      <c r="T64" s="8">
        <f>VLOOKUP(S64,Sheet2!$A$2:$B$93,2,FALSE)</f>
        <v>1800000</v>
      </c>
      <c r="U64" s="110" t="s">
        <v>41</v>
      </c>
      <c r="V64" s="111">
        <f>VLOOKUP(U64,Sheet2!$A$2:$B$93,2,FALSE)</f>
        <v>0</v>
      </c>
      <c r="W64" s="113" t="s">
        <v>80</v>
      </c>
      <c r="X64" s="111">
        <f>VLOOKUP(W64,Sheet2!$A$2:$B$93,2,FALSE)</f>
        <v>50250</v>
      </c>
      <c r="Y64" s="113" t="s">
        <v>70</v>
      </c>
      <c r="Z64" s="111">
        <f>VLOOKUP(Y64,Sheet2!$A$2:$B$93,2,FALSE)</f>
        <v>145000</v>
      </c>
      <c r="AA64" s="125" t="s">
        <v>45</v>
      </c>
      <c r="AB64" s="123">
        <f>VLOOKUP(AA64,Sheet2!$A$2:$B$93,2,FALSE)</f>
        <v>0</v>
      </c>
      <c r="AC64" s="124" t="s">
        <v>62</v>
      </c>
      <c r="AD64" s="123">
        <f>VLOOKUP(AC64,Sheet2!$A$2:$B$93,2,FALSE)</f>
        <v>0</v>
      </c>
      <c r="AE64" s="86" t="s">
        <v>72</v>
      </c>
      <c r="AF64" s="131">
        <f>VLOOKUP(AE64,Sheet2!$A$2:$B$93,2,FALSE)</f>
        <v>0</v>
      </c>
      <c r="AG64" s="133" t="s">
        <v>47</v>
      </c>
      <c r="AH64" s="131">
        <f>VLOOKUP(AG64,Sheet2!$A$2:$B$93,2,FALSE)</f>
        <v>0</v>
      </c>
    </row>
    <row r="65" spans="1:34">
      <c r="A65" s="1">
        <v>64</v>
      </c>
      <c r="B65" s="2" t="s">
        <v>527</v>
      </c>
      <c r="C65" s="3" t="s">
        <v>528</v>
      </c>
      <c r="D65" s="4" t="s">
        <v>527</v>
      </c>
      <c r="E65" s="5" t="s">
        <v>777</v>
      </c>
      <c r="F65" s="6">
        <f t="shared" si="0"/>
        <v>3235567</v>
      </c>
      <c r="G65" s="91" t="s">
        <v>51</v>
      </c>
      <c r="H65" s="92">
        <f>VLOOKUP(G65,Sheet2!$A$2:$B$93,2,FALSE)</f>
        <v>230000</v>
      </c>
      <c r="I65" s="93" t="s">
        <v>94</v>
      </c>
      <c r="J65" s="92">
        <f>VLOOKUP(I65,Sheet2!$A$2:$B$93,2,FALSE)</f>
        <v>230000</v>
      </c>
      <c r="K65" s="100" t="s">
        <v>37</v>
      </c>
      <c r="L65" s="101">
        <f>VLOOKUP(K65,Sheet2!$A$2:$B$93,2,FALSE)</f>
        <v>56500</v>
      </c>
      <c r="M65" s="100" t="s">
        <v>67</v>
      </c>
      <c r="N65" s="101">
        <f>VLOOKUP(M65,Sheet2!$A$2:$B$93,2,FALSE)</f>
        <v>175000</v>
      </c>
      <c r="O65" s="7" t="s">
        <v>85</v>
      </c>
      <c r="P65" s="8">
        <f>VLOOKUP(O65,Sheet2!$A$2:$B$93,2,FALSE)</f>
        <v>0</v>
      </c>
      <c r="Q65" s="107" t="s">
        <v>39</v>
      </c>
      <c r="R65" s="8">
        <f>VLOOKUP(Q65,Sheet2!$A$2:$B$93,2,FALSE)</f>
        <v>311667</v>
      </c>
      <c r="S65" s="7" t="s">
        <v>40</v>
      </c>
      <c r="T65" s="8">
        <f>VLOOKUP(S65,Sheet2!$A$2:$B$93,2,FALSE)</f>
        <v>1800000</v>
      </c>
      <c r="U65" s="114" t="s">
        <v>145</v>
      </c>
      <c r="V65" s="111">
        <f>VLOOKUP(U65,Sheet2!$A$2:$B$93,2,FALSE)</f>
        <v>23400</v>
      </c>
      <c r="W65" s="112" t="s">
        <v>180</v>
      </c>
      <c r="X65" s="111">
        <f>VLOOKUP(W65,Sheet2!$A$2:$B$93,2,FALSE)</f>
        <v>0</v>
      </c>
      <c r="Y65" s="113" t="s">
        <v>70</v>
      </c>
      <c r="Z65" s="111">
        <f>VLOOKUP(Y65,Sheet2!$A$2:$B$93,2,FALSE)</f>
        <v>145000</v>
      </c>
      <c r="AA65" s="122" t="s">
        <v>44</v>
      </c>
      <c r="AB65" s="123">
        <f>VLOOKUP(AA65,Sheet2!$A$2:$B$93,2,FALSE)</f>
        <v>89000</v>
      </c>
      <c r="AC65" s="124" t="s">
        <v>167</v>
      </c>
      <c r="AD65" s="123">
        <f>VLOOKUP(AC65,Sheet2!$A$2:$B$93,2,FALSE)</f>
        <v>0</v>
      </c>
      <c r="AE65" s="130" t="s">
        <v>46</v>
      </c>
      <c r="AF65" s="131">
        <f>VLOOKUP(AE65,Sheet2!$A$2:$B$93,2,FALSE)</f>
        <v>175000</v>
      </c>
      <c r="AG65" s="133" t="s">
        <v>47</v>
      </c>
      <c r="AH65" s="131">
        <f>VLOOKUP(AG65,Sheet2!$A$2:$B$93,2,FALSE)</f>
        <v>0</v>
      </c>
    </row>
    <row r="66" spans="1:34">
      <c r="A66" s="1">
        <v>65</v>
      </c>
      <c r="B66" s="2" t="s">
        <v>708</v>
      </c>
      <c r="C66" s="3" t="s">
        <v>705</v>
      </c>
      <c r="D66" s="4" t="s">
        <v>706</v>
      </c>
      <c r="E66" s="5" t="s">
        <v>777</v>
      </c>
      <c r="F66" s="6">
        <f t="shared" ref="F66:F129" si="1">SUM(H66)+J66+L66+N66+P66+R66+T66+V66+X66+Z66+AB66+AD66+AF66+AH66</f>
        <v>3235333</v>
      </c>
      <c r="G66" s="94" t="s">
        <v>199</v>
      </c>
      <c r="H66" s="92">
        <f>VLOOKUP(G66,Sheet2!$A$2:$B$93,2,FALSE)</f>
        <v>0</v>
      </c>
      <c r="I66" s="95" t="s">
        <v>51</v>
      </c>
      <c r="J66" s="92">
        <f>VLOOKUP(I66,Sheet2!$A$2:$B$93,2,FALSE)</f>
        <v>230000</v>
      </c>
      <c r="K66" s="100" t="s">
        <v>132</v>
      </c>
      <c r="L66" s="101">
        <f>VLOOKUP(K66,Sheet2!$A$2:$B$93,2,FALSE)</f>
        <v>413333</v>
      </c>
      <c r="M66" s="103" t="s">
        <v>153</v>
      </c>
      <c r="N66" s="101">
        <f>VLOOKUP(M66,Sheet2!$A$2:$B$93,2,FALSE)</f>
        <v>230000</v>
      </c>
      <c r="O66" s="7" t="s">
        <v>97</v>
      </c>
      <c r="P66" s="8">
        <f>VLOOKUP(O66,Sheet2!$A$2:$B$93,2,FALSE)</f>
        <v>68000</v>
      </c>
      <c r="Q66" s="7" t="s">
        <v>85</v>
      </c>
      <c r="R66" s="8">
        <f>VLOOKUP(Q66,Sheet2!$A$2:$B$93,2,FALSE)</f>
        <v>0</v>
      </c>
      <c r="S66" s="7" t="s">
        <v>40</v>
      </c>
      <c r="T66" s="8">
        <f>VLOOKUP(S66,Sheet2!$A$2:$B$93,2,FALSE)</f>
        <v>1800000</v>
      </c>
      <c r="U66" s="110" t="s">
        <v>130</v>
      </c>
      <c r="V66" s="111">
        <f>VLOOKUP(U66,Sheet2!$A$2:$B$93,2,FALSE)</f>
        <v>0</v>
      </c>
      <c r="W66" s="113" t="s">
        <v>61</v>
      </c>
      <c r="X66" s="111">
        <f>VLOOKUP(W66,Sheet2!$A$2:$B$93,2,FALSE)</f>
        <v>230000</v>
      </c>
      <c r="Y66" s="112" t="s">
        <v>123</v>
      </c>
      <c r="Z66" s="111">
        <f>VLOOKUP(Y66,Sheet2!$A$2:$B$93,2,FALSE)</f>
        <v>0</v>
      </c>
      <c r="AA66" s="122" t="s">
        <v>44</v>
      </c>
      <c r="AB66" s="123">
        <f>VLOOKUP(AA66,Sheet2!$A$2:$B$93,2,FALSE)</f>
        <v>89000</v>
      </c>
      <c r="AC66" s="124" t="s">
        <v>167</v>
      </c>
      <c r="AD66" s="123">
        <f>VLOOKUP(AC66,Sheet2!$A$2:$B$93,2,FALSE)</f>
        <v>0</v>
      </c>
      <c r="AE66" s="130" t="s">
        <v>46</v>
      </c>
      <c r="AF66" s="131">
        <f>VLOOKUP(AE66,Sheet2!$A$2:$B$93,2,FALSE)</f>
        <v>175000</v>
      </c>
      <c r="AG66" s="133" t="s">
        <v>102</v>
      </c>
      <c r="AH66" s="131">
        <f>VLOOKUP(AG66,Sheet2!$A$2:$B$93,2,FALSE)</f>
        <v>0</v>
      </c>
    </row>
    <row r="67" spans="1:34">
      <c r="A67" s="1">
        <v>66</v>
      </c>
      <c r="B67" s="2" t="s">
        <v>300</v>
      </c>
      <c r="C67" s="3" t="s">
        <v>301</v>
      </c>
      <c r="D67" s="4" t="s">
        <v>300</v>
      </c>
      <c r="E67" s="5" t="s">
        <v>777</v>
      </c>
      <c r="F67" s="6">
        <f t="shared" si="1"/>
        <v>3232667</v>
      </c>
      <c r="G67" s="91" t="s">
        <v>51</v>
      </c>
      <c r="H67" s="92">
        <f>VLOOKUP(G67,Sheet2!$A$2:$B$93,2,FALSE)</f>
        <v>230000</v>
      </c>
      <c r="I67" s="93" t="s">
        <v>94</v>
      </c>
      <c r="J67" s="92">
        <f>VLOOKUP(I67,Sheet2!$A$2:$B$93,2,FALSE)</f>
        <v>230000</v>
      </c>
      <c r="K67" s="100" t="s">
        <v>37</v>
      </c>
      <c r="L67" s="101">
        <f>VLOOKUP(K67,Sheet2!$A$2:$B$93,2,FALSE)</f>
        <v>56500</v>
      </c>
      <c r="M67" s="102" t="s">
        <v>52</v>
      </c>
      <c r="N67" s="101">
        <f>VLOOKUP(M67,Sheet2!$A$2:$B$93,2,FALSE)</f>
        <v>0</v>
      </c>
      <c r="O67" s="7" t="s">
        <v>274</v>
      </c>
      <c r="P67" s="8">
        <f>VLOOKUP(O67,Sheet2!$A$2:$B$93,2,FALSE)</f>
        <v>56500</v>
      </c>
      <c r="Q67" s="107" t="s">
        <v>39</v>
      </c>
      <c r="R67" s="8">
        <f>VLOOKUP(Q67,Sheet2!$A$2:$B$93,2,FALSE)</f>
        <v>311667</v>
      </c>
      <c r="S67" s="7" t="s">
        <v>40</v>
      </c>
      <c r="T67" s="8">
        <f>VLOOKUP(S67,Sheet2!$A$2:$B$93,2,FALSE)</f>
        <v>1800000</v>
      </c>
      <c r="U67" s="114" t="s">
        <v>43</v>
      </c>
      <c r="V67" s="111">
        <f>VLOOKUP(U67,Sheet2!$A$2:$B$93,2,FALSE)</f>
        <v>46000</v>
      </c>
      <c r="W67" s="113" t="s">
        <v>60</v>
      </c>
      <c r="X67" s="111">
        <f>VLOOKUP(W67,Sheet2!$A$2:$B$93,2,FALSE)</f>
        <v>68000</v>
      </c>
      <c r="Y67" s="113" t="s">
        <v>70</v>
      </c>
      <c r="Z67" s="111">
        <f>VLOOKUP(Y67,Sheet2!$A$2:$B$93,2,FALSE)</f>
        <v>145000</v>
      </c>
      <c r="AA67" s="122" t="s">
        <v>44</v>
      </c>
      <c r="AB67" s="123">
        <f>VLOOKUP(AA67,Sheet2!$A$2:$B$93,2,FALSE)</f>
        <v>89000</v>
      </c>
      <c r="AC67" s="124" t="s">
        <v>45</v>
      </c>
      <c r="AD67" s="123">
        <f>VLOOKUP(AC67,Sheet2!$A$2:$B$93,2,FALSE)</f>
        <v>0</v>
      </c>
      <c r="AE67" s="130" t="s">
        <v>46</v>
      </c>
      <c r="AF67" s="131">
        <f>VLOOKUP(AE67,Sheet2!$A$2:$B$93,2,FALSE)</f>
        <v>175000</v>
      </c>
      <c r="AG67" s="134" t="s">
        <v>63</v>
      </c>
      <c r="AH67" s="131">
        <f>VLOOKUP(AG67,Sheet2!$A$2:$B$93,2,FALSE)</f>
        <v>25000</v>
      </c>
    </row>
    <row r="68" spans="1:34">
      <c r="A68" s="1">
        <v>67</v>
      </c>
      <c r="B68" s="2" t="s">
        <v>627</v>
      </c>
      <c r="C68" s="3" t="s">
        <v>628</v>
      </c>
      <c r="D68" s="4" t="s">
        <v>627</v>
      </c>
      <c r="E68" s="5" t="s">
        <v>777</v>
      </c>
      <c r="F68" s="6">
        <f t="shared" si="1"/>
        <v>3229134</v>
      </c>
      <c r="G68" s="91" t="s">
        <v>51</v>
      </c>
      <c r="H68" s="92">
        <f>VLOOKUP(G68,Sheet2!$A$2:$B$93,2,FALSE)</f>
        <v>230000</v>
      </c>
      <c r="I68" s="93" t="s">
        <v>94</v>
      </c>
      <c r="J68" s="92">
        <f>VLOOKUP(I68,Sheet2!$A$2:$B$93,2,FALSE)</f>
        <v>230000</v>
      </c>
      <c r="K68" s="100" t="s">
        <v>36</v>
      </c>
      <c r="L68" s="101">
        <f>VLOOKUP(K68,Sheet2!$A$2:$B$93,2,FALSE)</f>
        <v>27467</v>
      </c>
      <c r="M68" s="100" t="s">
        <v>67</v>
      </c>
      <c r="N68" s="101">
        <f>VLOOKUP(M68,Sheet2!$A$2:$B$93,2,FALSE)</f>
        <v>175000</v>
      </c>
      <c r="O68" s="82" t="s">
        <v>59</v>
      </c>
      <c r="P68" s="8">
        <f>VLOOKUP(O68,Sheet2!$A$2:$B$93,2,FALSE)</f>
        <v>0</v>
      </c>
      <c r="Q68" s="107" t="s">
        <v>39</v>
      </c>
      <c r="R68" s="8">
        <f>VLOOKUP(Q68,Sheet2!$A$2:$B$93,2,FALSE)</f>
        <v>311667</v>
      </c>
      <c r="S68" s="7" t="s">
        <v>40</v>
      </c>
      <c r="T68" s="8">
        <f>VLOOKUP(S68,Sheet2!$A$2:$B$93,2,FALSE)</f>
        <v>1800000</v>
      </c>
      <c r="U68" s="118" t="s">
        <v>42</v>
      </c>
      <c r="V68" s="111">
        <f>VLOOKUP(U68,Sheet2!$A$2:$B$93,2,FALSE)</f>
        <v>0</v>
      </c>
      <c r="W68" s="114" t="s">
        <v>43</v>
      </c>
      <c r="X68" s="111">
        <f>VLOOKUP(W68,Sheet2!$A$2:$B$93,2,FALSE)</f>
        <v>46000</v>
      </c>
      <c r="Y68" s="119" t="s">
        <v>70</v>
      </c>
      <c r="Z68" s="111">
        <f>VLOOKUP(Y68,Sheet2!$A$2:$B$93,2,FALSE)</f>
        <v>145000</v>
      </c>
      <c r="AA68" s="122" t="s">
        <v>44</v>
      </c>
      <c r="AB68" s="123">
        <f>VLOOKUP(AA68,Sheet2!$A$2:$B$93,2,FALSE)</f>
        <v>89000</v>
      </c>
      <c r="AC68" s="124" t="s">
        <v>45</v>
      </c>
      <c r="AD68" s="123">
        <f>VLOOKUP(AC68,Sheet2!$A$2:$B$93,2,FALSE)</f>
        <v>0</v>
      </c>
      <c r="AE68" s="130" t="s">
        <v>46</v>
      </c>
      <c r="AF68" s="131">
        <f>VLOOKUP(AE68,Sheet2!$A$2:$B$93,2,FALSE)</f>
        <v>175000</v>
      </c>
      <c r="AG68" s="133" t="s">
        <v>72</v>
      </c>
      <c r="AH68" s="131">
        <f>VLOOKUP(AG68,Sheet2!$A$2:$B$93,2,FALSE)</f>
        <v>0</v>
      </c>
    </row>
    <row r="69" spans="1:34">
      <c r="A69" s="1">
        <v>68</v>
      </c>
      <c r="B69" s="2" t="s">
        <v>567</v>
      </c>
      <c r="C69" s="3" t="s">
        <v>565</v>
      </c>
      <c r="D69" s="4" t="s">
        <v>566</v>
      </c>
      <c r="E69" s="5" t="s">
        <v>777</v>
      </c>
      <c r="F69" s="6">
        <f t="shared" si="1"/>
        <v>3221050</v>
      </c>
      <c r="G69" s="91" t="s">
        <v>77</v>
      </c>
      <c r="H69" s="92">
        <f>VLOOKUP(G69,Sheet2!$A$2:$B$93,2,FALSE)</f>
        <v>413333</v>
      </c>
      <c r="I69" s="93" t="s">
        <v>94</v>
      </c>
      <c r="J69" s="92">
        <f>VLOOKUP(I69,Sheet2!$A$2:$B$93,2,FALSE)</f>
        <v>230000</v>
      </c>
      <c r="K69" s="100" t="s">
        <v>36</v>
      </c>
      <c r="L69" s="101">
        <f>VLOOKUP(K69,Sheet2!$A$2:$B$93,2,FALSE)</f>
        <v>27467</v>
      </c>
      <c r="M69" s="100" t="s">
        <v>67</v>
      </c>
      <c r="N69" s="101">
        <f>VLOOKUP(M69,Sheet2!$A$2:$B$93,2,FALSE)</f>
        <v>175000</v>
      </c>
      <c r="O69" s="82" t="s">
        <v>38</v>
      </c>
      <c r="P69" s="8">
        <f>VLOOKUP(O69,Sheet2!$A$2:$B$93,2,FALSE)</f>
        <v>0</v>
      </c>
      <c r="Q69" s="7" t="s">
        <v>68</v>
      </c>
      <c r="R69" s="8">
        <f>VLOOKUP(Q69,Sheet2!$A$2:$B$93,2,FALSE)</f>
        <v>116000</v>
      </c>
      <c r="S69" s="7" t="s">
        <v>40</v>
      </c>
      <c r="T69" s="8">
        <f>VLOOKUP(S69,Sheet2!$A$2:$B$93,2,FALSE)</f>
        <v>1800000</v>
      </c>
      <c r="U69" s="114" t="s">
        <v>80</v>
      </c>
      <c r="V69" s="111">
        <f>VLOOKUP(U69,Sheet2!$A$2:$B$93,2,FALSE)</f>
        <v>50250</v>
      </c>
      <c r="W69" s="112" t="s">
        <v>42</v>
      </c>
      <c r="X69" s="111">
        <f>VLOOKUP(W69,Sheet2!$A$2:$B$93,2,FALSE)</f>
        <v>0</v>
      </c>
      <c r="Y69" s="113" t="s">
        <v>70</v>
      </c>
      <c r="Z69" s="111">
        <f>VLOOKUP(Y69,Sheet2!$A$2:$B$93,2,FALSE)</f>
        <v>145000</v>
      </c>
      <c r="AA69" s="122" t="s">
        <v>44</v>
      </c>
      <c r="AB69" s="123">
        <f>VLOOKUP(AA69,Sheet2!$A$2:$B$93,2,FALSE)</f>
        <v>89000</v>
      </c>
      <c r="AC69" s="124" t="s">
        <v>45</v>
      </c>
      <c r="AD69" s="123">
        <f>VLOOKUP(AC69,Sheet2!$A$2:$B$93,2,FALSE)</f>
        <v>0</v>
      </c>
      <c r="AE69" s="130" t="s">
        <v>46</v>
      </c>
      <c r="AF69" s="131">
        <f>VLOOKUP(AE69,Sheet2!$A$2:$B$93,2,FALSE)</f>
        <v>175000</v>
      </c>
      <c r="AG69" s="133" t="s">
        <v>47</v>
      </c>
      <c r="AH69" s="131">
        <f>VLOOKUP(AG69,Sheet2!$A$2:$B$93,2,FALSE)</f>
        <v>0</v>
      </c>
    </row>
    <row r="70" spans="1:34">
      <c r="A70" s="1">
        <v>69</v>
      </c>
      <c r="B70" s="2" t="s">
        <v>553</v>
      </c>
      <c r="C70" s="3" t="s">
        <v>554</v>
      </c>
      <c r="D70" s="4" t="s">
        <v>555</v>
      </c>
      <c r="E70" s="5" t="s">
        <v>777</v>
      </c>
      <c r="F70" s="6">
        <f t="shared" si="1"/>
        <v>3208817</v>
      </c>
      <c r="G70" s="91" t="s">
        <v>51</v>
      </c>
      <c r="H70" s="92">
        <f>VLOOKUP(G70,Sheet2!$A$2:$B$93,2,FALSE)</f>
        <v>230000</v>
      </c>
      <c r="I70" s="96" t="s">
        <v>50</v>
      </c>
      <c r="J70" s="92">
        <f>VLOOKUP(I70,Sheet2!$A$2:$B$93,2,FALSE)</f>
        <v>0</v>
      </c>
      <c r="K70" s="102" t="s">
        <v>52</v>
      </c>
      <c r="L70" s="101">
        <f>VLOOKUP(K70,Sheet2!$A$2:$B$93,2,FALSE)</f>
        <v>0</v>
      </c>
      <c r="M70" s="103" t="s">
        <v>153</v>
      </c>
      <c r="N70" s="101">
        <f>VLOOKUP(M70,Sheet2!$A$2:$B$93,2,FALSE)</f>
        <v>230000</v>
      </c>
      <c r="O70" s="7" t="s">
        <v>137</v>
      </c>
      <c r="P70" s="8">
        <f>VLOOKUP(O70,Sheet2!$A$2:$B$93,2,FALSE)</f>
        <v>24900</v>
      </c>
      <c r="Q70" s="107" t="s">
        <v>39</v>
      </c>
      <c r="R70" s="8">
        <f>VLOOKUP(Q70,Sheet2!$A$2:$B$93,2,FALSE)</f>
        <v>311667</v>
      </c>
      <c r="S70" s="7" t="s">
        <v>40</v>
      </c>
      <c r="T70" s="8">
        <f>VLOOKUP(S70,Sheet2!$A$2:$B$93,2,FALSE)</f>
        <v>1800000</v>
      </c>
      <c r="U70" s="114" t="s">
        <v>61</v>
      </c>
      <c r="V70" s="111">
        <f>VLOOKUP(U70,Sheet2!$A$2:$B$93,2,FALSE)</f>
        <v>230000</v>
      </c>
      <c r="W70" s="113" t="s">
        <v>60</v>
      </c>
      <c r="X70" s="111">
        <f>VLOOKUP(W70,Sheet2!$A$2:$B$93,2,FALSE)</f>
        <v>68000</v>
      </c>
      <c r="Y70" s="113" t="s">
        <v>80</v>
      </c>
      <c r="Z70" s="111">
        <f>VLOOKUP(Y70,Sheet2!$A$2:$B$93,2,FALSE)</f>
        <v>50250</v>
      </c>
      <c r="AA70" s="122" t="s">
        <v>44</v>
      </c>
      <c r="AB70" s="123">
        <f>VLOOKUP(AA70,Sheet2!$A$2:$B$93,2,FALSE)</f>
        <v>89000</v>
      </c>
      <c r="AC70" s="124" t="s">
        <v>45</v>
      </c>
      <c r="AD70" s="123">
        <f>VLOOKUP(AC70,Sheet2!$A$2:$B$93,2,FALSE)</f>
        <v>0</v>
      </c>
      <c r="AE70" s="130" t="s">
        <v>46</v>
      </c>
      <c r="AF70" s="131">
        <f>VLOOKUP(AE70,Sheet2!$A$2:$B$93,2,FALSE)</f>
        <v>175000</v>
      </c>
      <c r="AG70" s="133" t="s">
        <v>47</v>
      </c>
      <c r="AH70" s="131">
        <f>VLOOKUP(AG70,Sheet2!$A$2:$B$93,2,FALSE)</f>
        <v>0</v>
      </c>
    </row>
    <row r="71" spans="1:34">
      <c r="A71" s="1">
        <v>70</v>
      </c>
      <c r="B71" s="2" t="s">
        <v>206</v>
      </c>
      <c r="C71" s="3" t="s">
        <v>203</v>
      </c>
      <c r="D71" s="4" t="s">
        <v>204</v>
      </c>
      <c r="E71" s="5" t="s">
        <v>777</v>
      </c>
      <c r="F71" s="6">
        <f t="shared" si="1"/>
        <v>3202384</v>
      </c>
      <c r="G71" s="91" t="s">
        <v>51</v>
      </c>
      <c r="H71" s="92">
        <f>VLOOKUP(G71,Sheet2!$A$2:$B$93,2,FALSE)</f>
        <v>230000</v>
      </c>
      <c r="I71" s="93" t="s">
        <v>94</v>
      </c>
      <c r="J71" s="92">
        <f>VLOOKUP(I71,Sheet2!$A$2:$B$93,2,FALSE)</f>
        <v>230000</v>
      </c>
      <c r="K71" s="100" t="s">
        <v>36</v>
      </c>
      <c r="L71" s="101">
        <f>VLOOKUP(K71,Sheet2!$A$2:$B$93,2,FALSE)</f>
        <v>27467</v>
      </c>
      <c r="M71" s="100" t="s">
        <v>67</v>
      </c>
      <c r="N71" s="101">
        <f>VLOOKUP(M71,Sheet2!$A$2:$B$93,2,FALSE)</f>
        <v>175000</v>
      </c>
      <c r="O71" s="7" t="s">
        <v>97</v>
      </c>
      <c r="P71" s="8">
        <f>VLOOKUP(O71,Sheet2!$A$2:$B$93,2,FALSE)</f>
        <v>68000</v>
      </c>
      <c r="Q71" s="107" t="s">
        <v>39</v>
      </c>
      <c r="R71" s="8">
        <f>VLOOKUP(Q71,Sheet2!$A$2:$B$93,2,FALSE)</f>
        <v>311667</v>
      </c>
      <c r="S71" s="7" t="s">
        <v>40</v>
      </c>
      <c r="T71" s="8">
        <f>VLOOKUP(S71,Sheet2!$A$2:$B$93,2,FALSE)</f>
        <v>1800000</v>
      </c>
      <c r="U71" s="110" t="s">
        <v>90</v>
      </c>
      <c r="V71" s="111">
        <f>VLOOKUP(U71,Sheet2!$A$2:$B$93,2,FALSE)</f>
        <v>0</v>
      </c>
      <c r="W71" s="113" t="s">
        <v>43</v>
      </c>
      <c r="X71" s="111">
        <f>VLOOKUP(W71,Sheet2!$A$2:$B$93,2,FALSE)</f>
        <v>46000</v>
      </c>
      <c r="Y71" s="113" t="s">
        <v>80</v>
      </c>
      <c r="Z71" s="111">
        <f>VLOOKUP(Y71,Sheet2!$A$2:$B$93,2,FALSE)</f>
        <v>50250</v>
      </c>
      <c r="AA71" s="122" t="s">
        <v>44</v>
      </c>
      <c r="AB71" s="123">
        <f>VLOOKUP(AA71,Sheet2!$A$2:$B$93,2,FALSE)</f>
        <v>89000</v>
      </c>
      <c r="AC71" s="124" t="s">
        <v>45</v>
      </c>
      <c r="AD71" s="123">
        <f>VLOOKUP(AC71,Sheet2!$A$2:$B$93,2,FALSE)</f>
        <v>0</v>
      </c>
      <c r="AE71" s="130" t="s">
        <v>46</v>
      </c>
      <c r="AF71" s="131">
        <f>VLOOKUP(AE71,Sheet2!$A$2:$B$93,2,FALSE)</f>
        <v>175000</v>
      </c>
      <c r="AG71" s="133" t="s">
        <v>47</v>
      </c>
      <c r="AH71" s="131">
        <f>VLOOKUP(AG71,Sheet2!$A$2:$B$93,2,FALSE)</f>
        <v>0</v>
      </c>
    </row>
    <row r="72" spans="1:34">
      <c r="A72" s="1">
        <v>71</v>
      </c>
      <c r="B72" s="2" t="s">
        <v>709</v>
      </c>
      <c r="C72" s="3" t="s">
        <v>710</v>
      </c>
      <c r="D72" s="4" t="s">
        <v>189</v>
      </c>
      <c r="E72" s="5" t="s">
        <v>190</v>
      </c>
      <c r="F72" s="6">
        <f t="shared" si="1"/>
        <v>3199917</v>
      </c>
      <c r="G72" s="91" t="s">
        <v>34</v>
      </c>
      <c r="H72" s="92">
        <f>VLOOKUP(G72,Sheet2!$A$2:$B$93,2,FALSE)</f>
        <v>37000</v>
      </c>
      <c r="I72" s="93" t="s">
        <v>94</v>
      </c>
      <c r="J72" s="92">
        <f>VLOOKUP(I72,Sheet2!$A$2:$B$93,2,FALSE)</f>
        <v>230000</v>
      </c>
      <c r="K72" s="102" t="s">
        <v>52</v>
      </c>
      <c r="L72" s="101">
        <f>VLOOKUP(K72,Sheet2!$A$2:$B$93,2,FALSE)</f>
        <v>0</v>
      </c>
      <c r="M72" s="100" t="s">
        <v>67</v>
      </c>
      <c r="N72" s="101">
        <f>VLOOKUP(M72,Sheet2!$A$2:$B$93,2,FALSE)</f>
        <v>175000</v>
      </c>
      <c r="O72" s="7" t="s">
        <v>68</v>
      </c>
      <c r="P72" s="8">
        <f>VLOOKUP(O72,Sheet2!$A$2:$B$93,2,FALSE)</f>
        <v>116000</v>
      </c>
      <c r="Q72" s="107" t="s">
        <v>39</v>
      </c>
      <c r="R72" s="8">
        <f>VLOOKUP(Q72,Sheet2!$A$2:$B$93,2,FALSE)</f>
        <v>311667</v>
      </c>
      <c r="S72" s="7" t="s">
        <v>40</v>
      </c>
      <c r="T72" s="8">
        <f>VLOOKUP(S72,Sheet2!$A$2:$B$93,2,FALSE)</f>
        <v>1800000</v>
      </c>
      <c r="U72" s="114" t="s">
        <v>43</v>
      </c>
      <c r="V72" s="111">
        <f>VLOOKUP(U72,Sheet2!$A$2:$B$93,2,FALSE)</f>
        <v>46000</v>
      </c>
      <c r="W72" s="113" t="s">
        <v>80</v>
      </c>
      <c r="X72" s="111">
        <f>VLOOKUP(W72,Sheet2!$A$2:$B$93,2,FALSE)</f>
        <v>50250</v>
      </c>
      <c r="Y72" s="113" t="s">
        <v>70</v>
      </c>
      <c r="Z72" s="111">
        <f>VLOOKUP(Y72,Sheet2!$A$2:$B$93,2,FALSE)</f>
        <v>145000</v>
      </c>
      <c r="AA72" s="122" t="s">
        <v>44</v>
      </c>
      <c r="AB72" s="123">
        <f>VLOOKUP(AA72,Sheet2!$A$2:$B$93,2,FALSE)</f>
        <v>89000</v>
      </c>
      <c r="AC72" s="124" t="s">
        <v>45</v>
      </c>
      <c r="AD72" s="123">
        <f>VLOOKUP(AC72,Sheet2!$A$2:$B$93,2,FALSE)</f>
        <v>0</v>
      </c>
      <c r="AE72" s="130" t="s">
        <v>46</v>
      </c>
      <c r="AF72" s="131">
        <f>VLOOKUP(AE72,Sheet2!$A$2:$B$93,2,FALSE)</f>
        <v>175000</v>
      </c>
      <c r="AG72" s="134" t="s">
        <v>63</v>
      </c>
      <c r="AH72" s="131">
        <f>VLOOKUP(AG72,Sheet2!$A$2:$B$93,2,FALSE)</f>
        <v>25000</v>
      </c>
    </row>
    <row r="73" spans="1:34">
      <c r="A73" s="1">
        <v>72</v>
      </c>
      <c r="B73" s="2" t="s">
        <v>732</v>
      </c>
      <c r="C73" s="3" t="s">
        <v>733</v>
      </c>
      <c r="D73" s="4" t="s">
        <v>732</v>
      </c>
      <c r="E73" s="5" t="s">
        <v>777</v>
      </c>
      <c r="F73" s="6">
        <f t="shared" si="1"/>
        <v>3183250</v>
      </c>
      <c r="G73" s="94" t="s">
        <v>84</v>
      </c>
      <c r="H73" s="92">
        <f>VLOOKUP(G73,Sheet2!$A$2:$B$93,2,FALSE)</f>
        <v>0</v>
      </c>
      <c r="I73" s="95" t="s">
        <v>77</v>
      </c>
      <c r="J73" s="92">
        <f>VLOOKUP(I73,Sheet2!$A$2:$B$93,2,FALSE)</f>
        <v>413333</v>
      </c>
      <c r="K73" s="102" t="s">
        <v>52</v>
      </c>
      <c r="L73" s="101">
        <f>VLOOKUP(K73,Sheet2!$A$2:$B$93,2,FALSE)</f>
        <v>0</v>
      </c>
      <c r="M73" s="103" t="s">
        <v>153</v>
      </c>
      <c r="N73" s="101">
        <f>VLOOKUP(M73,Sheet2!$A$2:$B$93,2,FALSE)</f>
        <v>230000</v>
      </c>
      <c r="O73" s="82" t="s">
        <v>59</v>
      </c>
      <c r="P73" s="8">
        <f>VLOOKUP(O73,Sheet2!$A$2:$B$93,2,FALSE)</f>
        <v>0</v>
      </c>
      <c r="Q73" s="107" t="s">
        <v>39</v>
      </c>
      <c r="R73" s="8">
        <f>VLOOKUP(Q73,Sheet2!$A$2:$B$93,2,FALSE)</f>
        <v>311667</v>
      </c>
      <c r="S73" s="7" t="s">
        <v>40</v>
      </c>
      <c r="T73" s="8">
        <f>VLOOKUP(S73,Sheet2!$A$2:$B$93,2,FALSE)</f>
        <v>1800000</v>
      </c>
      <c r="U73" s="110" t="s">
        <v>41</v>
      </c>
      <c r="V73" s="111">
        <f>VLOOKUP(U73,Sheet2!$A$2:$B$93,2,FALSE)</f>
        <v>0</v>
      </c>
      <c r="W73" s="112" t="s">
        <v>42</v>
      </c>
      <c r="X73" s="111">
        <f>VLOOKUP(W73,Sheet2!$A$2:$B$93,2,FALSE)</f>
        <v>0</v>
      </c>
      <c r="Y73" s="113" t="s">
        <v>80</v>
      </c>
      <c r="Z73" s="111">
        <f>VLOOKUP(Y73,Sheet2!$A$2:$B$93,2,FALSE)</f>
        <v>50250</v>
      </c>
      <c r="AA73" s="122" t="s">
        <v>44</v>
      </c>
      <c r="AB73" s="123">
        <f>VLOOKUP(AA73,Sheet2!$A$2:$B$93,2,FALSE)</f>
        <v>89000</v>
      </c>
      <c r="AC73" s="126" t="s">
        <v>55</v>
      </c>
      <c r="AD73" s="123">
        <f>VLOOKUP(AC73,Sheet2!$A$2:$B$93,2,FALSE)</f>
        <v>89000</v>
      </c>
      <c r="AE73" s="130" t="s">
        <v>46</v>
      </c>
      <c r="AF73" s="131">
        <f>VLOOKUP(AE73,Sheet2!$A$2:$B$93,2,FALSE)</f>
        <v>175000</v>
      </c>
      <c r="AG73" s="134" t="s">
        <v>63</v>
      </c>
      <c r="AH73" s="131">
        <f>VLOOKUP(AG73,Sheet2!$A$2:$B$93,2,FALSE)</f>
        <v>25000</v>
      </c>
    </row>
    <row r="74" spans="1:34">
      <c r="A74" s="1">
        <v>73</v>
      </c>
      <c r="B74" s="2" t="s">
        <v>724</v>
      </c>
      <c r="C74" s="3" t="s">
        <v>725</v>
      </c>
      <c r="D74" s="4" t="s">
        <v>724</v>
      </c>
      <c r="E74" s="5" t="s">
        <v>777</v>
      </c>
      <c r="F74" s="6">
        <f t="shared" si="1"/>
        <v>3181917</v>
      </c>
      <c r="G74" s="91" t="s">
        <v>34</v>
      </c>
      <c r="H74" s="92">
        <f>VLOOKUP(G74,Sheet2!$A$2:$B$93,2,FALSE)</f>
        <v>37000</v>
      </c>
      <c r="I74" s="93" t="s">
        <v>94</v>
      </c>
      <c r="J74" s="92">
        <f>VLOOKUP(I74,Sheet2!$A$2:$B$93,2,FALSE)</f>
        <v>230000</v>
      </c>
      <c r="K74" s="100" t="s">
        <v>147</v>
      </c>
      <c r="L74" s="101">
        <f>VLOOKUP(K74,Sheet2!$A$2:$B$93,2,FALSE)</f>
        <v>89000</v>
      </c>
      <c r="M74" s="103" t="s">
        <v>153</v>
      </c>
      <c r="N74" s="101">
        <f>VLOOKUP(M74,Sheet2!$A$2:$B$93,2,FALSE)</f>
        <v>230000</v>
      </c>
      <c r="O74" s="82" t="s">
        <v>38</v>
      </c>
      <c r="P74" s="8">
        <f>VLOOKUP(O74,Sheet2!$A$2:$B$93,2,FALSE)</f>
        <v>0</v>
      </c>
      <c r="Q74" s="107" t="s">
        <v>39</v>
      </c>
      <c r="R74" s="8">
        <f>VLOOKUP(Q74,Sheet2!$A$2:$B$93,2,FALSE)</f>
        <v>311667</v>
      </c>
      <c r="S74" s="7" t="s">
        <v>40</v>
      </c>
      <c r="T74" s="8">
        <f>VLOOKUP(S74,Sheet2!$A$2:$B$93,2,FALSE)</f>
        <v>1800000</v>
      </c>
      <c r="U74" s="110" t="s">
        <v>130</v>
      </c>
      <c r="V74" s="111">
        <f>VLOOKUP(U74,Sheet2!$A$2:$B$93,2,FALSE)</f>
        <v>0</v>
      </c>
      <c r="W74" s="113" t="s">
        <v>69</v>
      </c>
      <c r="X74" s="111">
        <f>VLOOKUP(W74,Sheet2!$A$2:$B$93,2,FALSE)</f>
        <v>145000</v>
      </c>
      <c r="Y74" s="113" t="s">
        <v>80</v>
      </c>
      <c r="Z74" s="111">
        <f>VLOOKUP(Y74,Sheet2!$A$2:$B$93,2,FALSE)</f>
        <v>50250</v>
      </c>
      <c r="AA74" s="122" t="s">
        <v>44</v>
      </c>
      <c r="AB74" s="123">
        <f>VLOOKUP(AA74,Sheet2!$A$2:$B$93,2,FALSE)</f>
        <v>89000</v>
      </c>
      <c r="AC74" s="124" t="s">
        <v>62</v>
      </c>
      <c r="AD74" s="123">
        <f>VLOOKUP(AC74,Sheet2!$A$2:$B$93,2,FALSE)</f>
        <v>0</v>
      </c>
      <c r="AE74" s="130" t="s">
        <v>46</v>
      </c>
      <c r="AF74" s="131">
        <f>VLOOKUP(AE74,Sheet2!$A$2:$B$93,2,FALSE)</f>
        <v>175000</v>
      </c>
      <c r="AG74" s="134" t="s">
        <v>63</v>
      </c>
      <c r="AH74" s="131">
        <f>VLOOKUP(AG74,Sheet2!$A$2:$B$93,2,FALSE)</f>
        <v>25000</v>
      </c>
    </row>
    <row r="75" spans="1:34">
      <c r="A75" s="1">
        <v>74</v>
      </c>
      <c r="B75" s="2" t="s">
        <v>713</v>
      </c>
      <c r="C75" s="3" t="s">
        <v>714</v>
      </c>
      <c r="D75" s="4" t="s">
        <v>713</v>
      </c>
      <c r="E75" s="5" t="s">
        <v>777</v>
      </c>
      <c r="F75" s="6">
        <f t="shared" si="1"/>
        <v>3175384</v>
      </c>
      <c r="G75" s="91" t="s">
        <v>51</v>
      </c>
      <c r="H75" s="92">
        <f>VLOOKUP(G75,Sheet2!$A$2:$B$93,2,FALSE)</f>
        <v>230000</v>
      </c>
      <c r="I75" s="95" t="s">
        <v>34</v>
      </c>
      <c r="J75" s="92">
        <f>VLOOKUP(I75,Sheet2!$A$2:$B$93,2,FALSE)</f>
        <v>37000</v>
      </c>
      <c r="K75" s="100" t="s">
        <v>67</v>
      </c>
      <c r="L75" s="101">
        <f>VLOOKUP(K75,Sheet2!$A$2:$B$93,2,FALSE)</f>
        <v>175000</v>
      </c>
      <c r="M75" s="100" t="s">
        <v>36</v>
      </c>
      <c r="N75" s="101">
        <f>VLOOKUP(M75,Sheet2!$A$2:$B$93,2,FALSE)</f>
        <v>27467</v>
      </c>
      <c r="O75" s="82" t="s">
        <v>38</v>
      </c>
      <c r="P75" s="8">
        <f>VLOOKUP(O75,Sheet2!$A$2:$B$93,2,FALSE)</f>
        <v>0</v>
      </c>
      <c r="Q75" s="107" t="s">
        <v>39</v>
      </c>
      <c r="R75" s="8">
        <f>VLOOKUP(Q75,Sheet2!$A$2:$B$93,2,FALSE)</f>
        <v>311667</v>
      </c>
      <c r="S75" s="7" t="s">
        <v>40</v>
      </c>
      <c r="T75" s="8">
        <f>VLOOKUP(S75,Sheet2!$A$2:$B$93,2,FALSE)</f>
        <v>1800000</v>
      </c>
      <c r="U75" s="114" t="s">
        <v>43</v>
      </c>
      <c r="V75" s="111">
        <f>VLOOKUP(U75,Sheet2!$A$2:$B$93,2,FALSE)</f>
        <v>46000</v>
      </c>
      <c r="W75" s="113" t="s">
        <v>80</v>
      </c>
      <c r="X75" s="111">
        <f>VLOOKUP(W75,Sheet2!$A$2:$B$93,2,FALSE)</f>
        <v>50250</v>
      </c>
      <c r="Y75" s="113" t="s">
        <v>70</v>
      </c>
      <c r="Z75" s="111">
        <f>VLOOKUP(Y75,Sheet2!$A$2:$B$93,2,FALSE)</f>
        <v>145000</v>
      </c>
      <c r="AA75" s="122" t="s">
        <v>44</v>
      </c>
      <c r="AB75" s="123">
        <f>VLOOKUP(AA75,Sheet2!$A$2:$B$93,2,FALSE)</f>
        <v>89000</v>
      </c>
      <c r="AC75" s="126" t="s">
        <v>55</v>
      </c>
      <c r="AD75" s="123">
        <f>VLOOKUP(AC75,Sheet2!$A$2:$B$93,2,FALSE)</f>
        <v>89000</v>
      </c>
      <c r="AE75" s="130" t="s">
        <v>46</v>
      </c>
      <c r="AF75" s="131">
        <f>VLOOKUP(AE75,Sheet2!$A$2:$B$93,2,FALSE)</f>
        <v>175000</v>
      </c>
      <c r="AG75" s="133" t="s">
        <v>47</v>
      </c>
      <c r="AH75" s="131">
        <f>VLOOKUP(AG75,Sheet2!$A$2:$B$93,2,FALSE)</f>
        <v>0</v>
      </c>
    </row>
    <row r="76" spans="1:34">
      <c r="A76" s="1">
        <v>75</v>
      </c>
      <c r="B76" s="2" t="s">
        <v>209</v>
      </c>
      <c r="C76" s="3" t="s">
        <v>203</v>
      </c>
      <c r="D76" s="4" t="s">
        <v>204</v>
      </c>
      <c r="E76" s="5" t="s">
        <v>777</v>
      </c>
      <c r="F76" s="6">
        <f t="shared" si="1"/>
        <v>3165250</v>
      </c>
      <c r="G76" s="91" t="s">
        <v>77</v>
      </c>
      <c r="H76" s="92">
        <f>VLOOKUP(G76,Sheet2!$A$2:$B$93,2,FALSE)</f>
        <v>413333</v>
      </c>
      <c r="I76" s="95" t="s">
        <v>34</v>
      </c>
      <c r="J76" s="92">
        <f>VLOOKUP(I76,Sheet2!$A$2:$B$93,2,FALSE)</f>
        <v>37000</v>
      </c>
      <c r="K76" s="102" t="s">
        <v>210</v>
      </c>
      <c r="L76" s="101">
        <f>VLOOKUP(K76,Sheet2!$A$2:$B$93,2,FALSE)</f>
        <v>0</v>
      </c>
      <c r="M76" s="100" t="s">
        <v>67</v>
      </c>
      <c r="N76" s="101">
        <f>VLOOKUP(M76,Sheet2!$A$2:$B$93,2,FALSE)</f>
        <v>175000</v>
      </c>
      <c r="O76" s="7" t="s">
        <v>97</v>
      </c>
      <c r="P76" s="8">
        <f>VLOOKUP(O76,Sheet2!$A$2:$B$93,2,FALSE)</f>
        <v>68000</v>
      </c>
      <c r="Q76" s="107" t="s">
        <v>39</v>
      </c>
      <c r="R76" s="8">
        <f>VLOOKUP(Q76,Sheet2!$A$2:$B$93,2,FALSE)</f>
        <v>311667</v>
      </c>
      <c r="S76" s="7" t="s">
        <v>40</v>
      </c>
      <c r="T76" s="8">
        <f>VLOOKUP(S76,Sheet2!$A$2:$B$93,2,FALSE)</f>
        <v>1800000</v>
      </c>
      <c r="U76" s="114" t="s">
        <v>43</v>
      </c>
      <c r="V76" s="111">
        <f>VLOOKUP(U76,Sheet2!$A$2:$B$93,2,FALSE)</f>
        <v>46000</v>
      </c>
      <c r="W76" s="113" t="s">
        <v>80</v>
      </c>
      <c r="X76" s="111">
        <f>VLOOKUP(W76,Sheet2!$A$2:$B$93,2,FALSE)</f>
        <v>50250</v>
      </c>
      <c r="Y76" s="112" t="s">
        <v>205</v>
      </c>
      <c r="Z76" s="111">
        <f>VLOOKUP(Y76,Sheet2!$A$2:$B$93,2,FALSE)</f>
        <v>0</v>
      </c>
      <c r="AA76" s="122" t="s">
        <v>44</v>
      </c>
      <c r="AB76" s="123">
        <f>VLOOKUP(AA76,Sheet2!$A$2:$B$93,2,FALSE)</f>
        <v>89000</v>
      </c>
      <c r="AC76" s="124" t="s">
        <v>45</v>
      </c>
      <c r="AD76" s="123">
        <f>VLOOKUP(AC76,Sheet2!$A$2:$B$93,2,FALSE)</f>
        <v>0</v>
      </c>
      <c r="AE76" s="130" t="s">
        <v>46</v>
      </c>
      <c r="AF76" s="131">
        <f>VLOOKUP(AE76,Sheet2!$A$2:$B$93,2,FALSE)</f>
        <v>175000</v>
      </c>
      <c r="AG76" s="133" t="s">
        <v>47</v>
      </c>
      <c r="AH76" s="131">
        <f>VLOOKUP(AG76,Sheet2!$A$2:$B$93,2,FALSE)</f>
        <v>0</v>
      </c>
    </row>
    <row r="77" spans="1:34">
      <c r="A77" s="1">
        <v>76</v>
      </c>
      <c r="B77" s="2" t="s">
        <v>309</v>
      </c>
      <c r="C77" s="3" t="s">
        <v>632</v>
      </c>
      <c r="D77" s="4" t="s">
        <v>309</v>
      </c>
      <c r="E77" s="5" t="s">
        <v>777</v>
      </c>
      <c r="F77" s="6">
        <f t="shared" si="1"/>
        <v>3152917</v>
      </c>
      <c r="G77" s="91" t="s">
        <v>51</v>
      </c>
      <c r="H77" s="92">
        <f>VLOOKUP(G77,Sheet2!$A$2:$B$93,2,FALSE)</f>
        <v>230000</v>
      </c>
      <c r="I77" s="93" t="s">
        <v>94</v>
      </c>
      <c r="J77" s="92">
        <f>VLOOKUP(I77,Sheet2!$A$2:$B$93,2,FALSE)</f>
        <v>230000</v>
      </c>
      <c r="K77" s="102" t="s">
        <v>52</v>
      </c>
      <c r="L77" s="101">
        <f>VLOOKUP(K77,Sheet2!$A$2:$B$93,2,FALSE)</f>
        <v>0</v>
      </c>
      <c r="M77" s="103" t="s">
        <v>153</v>
      </c>
      <c r="N77" s="101">
        <f>VLOOKUP(M77,Sheet2!$A$2:$B$93,2,FALSE)</f>
        <v>230000</v>
      </c>
      <c r="O77" s="107" t="s">
        <v>39</v>
      </c>
      <c r="P77" s="8">
        <f>VLOOKUP(O77,Sheet2!$A$2:$B$93,2,FALSE)</f>
        <v>311667</v>
      </c>
      <c r="Q77" s="82" t="s">
        <v>59</v>
      </c>
      <c r="R77" s="8">
        <f>VLOOKUP(Q77,Sheet2!$A$2:$B$93,2,FALSE)</f>
        <v>0</v>
      </c>
      <c r="S77" s="7" t="s">
        <v>40</v>
      </c>
      <c r="T77" s="8">
        <f>VLOOKUP(S77,Sheet2!$A$2:$B$93,2,FALSE)</f>
        <v>1800000</v>
      </c>
      <c r="U77" s="114" t="s">
        <v>157</v>
      </c>
      <c r="V77" s="111">
        <f>VLOOKUP(U77,Sheet2!$A$2:$B$93,2,FALSE)</f>
        <v>37000</v>
      </c>
      <c r="W77" s="112" t="s">
        <v>42</v>
      </c>
      <c r="X77" s="111">
        <f>VLOOKUP(W77,Sheet2!$A$2:$B$93,2,FALSE)</f>
        <v>0</v>
      </c>
      <c r="Y77" s="113" t="s">
        <v>80</v>
      </c>
      <c r="Z77" s="111">
        <f>VLOOKUP(Y77,Sheet2!$A$2:$B$93,2,FALSE)</f>
        <v>50250</v>
      </c>
      <c r="AA77" s="122" t="s">
        <v>44</v>
      </c>
      <c r="AB77" s="123">
        <f>VLOOKUP(AA77,Sheet2!$A$2:$B$93,2,FALSE)</f>
        <v>89000</v>
      </c>
      <c r="AC77" s="124" t="s">
        <v>45</v>
      </c>
      <c r="AD77" s="123">
        <f>VLOOKUP(AC77,Sheet2!$A$2:$B$93,2,FALSE)</f>
        <v>0</v>
      </c>
      <c r="AE77" s="130" t="s">
        <v>46</v>
      </c>
      <c r="AF77" s="131">
        <f>VLOOKUP(AE77,Sheet2!$A$2:$B$93,2,FALSE)</f>
        <v>175000</v>
      </c>
      <c r="AG77" s="133" t="s">
        <v>102</v>
      </c>
      <c r="AH77" s="131">
        <f>VLOOKUP(AG77,Sheet2!$A$2:$B$93,2,FALSE)</f>
        <v>0</v>
      </c>
    </row>
    <row r="78" spans="1:34">
      <c r="A78" s="1">
        <v>77</v>
      </c>
      <c r="B78" s="2" t="s">
        <v>356</v>
      </c>
      <c r="C78" s="3" t="s">
        <v>357</v>
      </c>
      <c r="D78" s="4" t="s">
        <v>355</v>
      </c>
      <c r="E78" s="5" t="s">
        <v>777</v>
      </c>
      <c r="F78" s="6">
        <f t="shared" si="1"/>
        <v>3147917</v>
      </c>
      <c r="G78" s="91" t="s">
        <v>51</v>
      </c>
      <c r="H78" s="92">
        <f>VLOOKUP(G78,Sheet2!$A$2:$B$93,2,FALSE)</f>
        <v>230000</v>
      </c>
      <c r="I78" s="95" t="s">
        <v>34</v>
      </c>
      <c r="J78" s="92">
        <f>VLOOKUP(I78,Sheet2!$A$2:$B$93,2,FALSE)</f>
        <v>37000</v>
      </c>
      <c r="K78" s="102" t="s">
        <v>52</v>
      </c>
      <c r="L78" s="101">
        <f>VLOOKUP(K78,Sheet2!$A$2:$B$93,2,FALSE)</f>
        <v>0</v>
      </c>
      <c r="M78" s="100" t="s">
        <v>67</v>
      </c>
      <c r="N78" s="101">
        <f>VLOOKUP(M78,Sheet2!$A$2:$B$93,2,FALSE)</f>
        <v>175000</v>
      </c>
      <c r="O78" s="82" t="s">
        <v>38</v>
      </c>
      <c r="P78" s="8">
        <f>VLOOKUP(O78,Sheet2!$A$2:$B$93,2,FALSE)</f>
        <v>0</v>
      </c>
      <c r="Q78" s="107" t="s">
        <v>39</v>
      </c>
      <c r="R78" s="8">
        <f>VLOOKUP(Q78,Sheet2!$A$2:$B$93,2,FALSE)</f>
        <v>311667</v>
      </c>
      <c r="S78" s="7" t="s">
        <v>40</v>
      </c>
      <c r="T78" s="8">
        <f>VLOOKUP(S78,Sheet2!$A$2:$B$93,2,FALSE)</f>
        <v>1800000</v>
      </c>
      <c r="U78" s="114" t="s">
        <v>43</v>
      </c>
      <c r="V78" s="111">
        <f>VLOOKUP(U78,Sheet2!$A$2:$B$93,2,FALSE)</f>
        <v>46000</v>
      </c>
      <c r="W78" s="113" t="s">
        <v>80</v>
      </c>
      <c r="X78" s="111">
        <f>VLOOKUP(W78,Sheet2!$A$2:$B$93,2,FALSE)</f>
        <v>50250</v>
      </c>
      <c r="Y78" s="113" t="s">
        <v>70</v>
      </c>
      <c r="Z78" s="111">
        <f>VLOOKUP(Y78,Sheet2!$A$2:$B$93,2,FALSE)</f>
        <v>145000</v>
      </c>
      <c r="AA78" s="122" t="s">
        <v>44</v>
      </c>
      <c r="AB78" s="123">
        <f>VLOOKUP(AA78,Sheet2!$A$2:$B$93,2,FALSE)</f>
        <v>89000</v>
      </c>
      <c r="AC78" s="126" t="s">
        <v>55</v>
      </c>
      <c r="AD78" s="123">
        <f>VLOOKUP(AC78,Sheet2!$A$2:$B$93,2,FALSE)</f>
        <v>89000</v>
      </c>
      <c r="AE78" s="130" t="s">
        <v>46</v>
      </c>
      <c r="AF78" s="131">
        <f>VLOOKUP(AE78,Sheet2!$A$2:$B$93,2,FALSE)</f>
        <v>175000</v>
      </c>
      <c r="AG78" s="133" t="s">
        <v>102</v>
      </c>
      <c r="AH78" s="131">
        <f>VLOOKUP(AG78,Sheet2!$A$2:$B$93,2,FALSE)</f>
        <v>0</v>
      </c>
    </row>
    <row r="79" spans="1:34">
      <c r="A79" s="1">
        <v>78</v>
      </c>
      <c r="B79" s="2" t="s">
        <v>211</v>
      </c>
      <c r="C79" s="3" t="s">
        <v>212</v>
      </c>
      <c r="D79" s="4" t="s">
        <v>211</v>
      </c>
      <c r="E79" s="5" t="s">
        <v>777</v>
      </c>
      <c r="F79" s="6">
        <f t="shared" si="1"/>
        <v>3143917</v>
      </c>
      <c r="G79" s="91" t="s">
        <v>109</v>
      </c>
      <c r="H79" s="92">
        <f>VLOOKUP(G79,Sheet2!$A$2:$B$93,2,FALSE)</f>
        <v>230000</v>
      </c>
      <c r="I79" s="95" t="s">
        <v>34</v>
      </c>
      <c r="J79" s="92">
        <f>VLOOKUP(I79,Sheet2!$A$2:$B$93,2,FALSE)</f>
        <v>37000</v>
      </c>
      <c r="K79" s="103" t="s">
        <v>153</v>
      </c>
      <c r="L79" s="101">
        <f>VLOOKUP(K79,Sheet2!$A$2:$B$93,2,FALSE)</f>
        <v>230000</v>
      </c>
      <c r="M79" s="100" t="s">
        <v>67</v>
      </c>
      <c r="N79" s="101">
        <f>VLOOKUP(M79,Sheet2!$A$2:$B$93,2,FALSE)</f>
        <v>175000</v>
      </c>
      <c r="O79" s="82" t="s">
        <v>59</v>
      </c>
      <c r="P79" s="8">
        <f>VLOOKUP(O79,Sheet2!$A$2:$B$93,2,FALSE)</f>
        <v>0</v>
      </c>
      <c r="Q79" s="107" t="s">
        <v>39</v>
      </c>
      <c r="R79" s="8">
        <f>VLOOKUP(Q79,Sheet2!$A$2:$B$93,2,FALSE)</f>
        <v>311667</v>
      </c>
      <c r="S79" s="7" t="s">
        <v>40</v>
      </c>
      <c r="T79" s="8">
        <f>VLOOKUP(S79,Sheet2!$A$2:$B$93,2,FALSE)</f>
        <v>1800000</v>
      </c>
      <c r="U79" s="110" t="s">
        <v>41</v>
      </c>
      <c r="V79" s="111">
        <f>VLOOKUP(U79,Sheet2!$A$2:$B$93,2,FALSE)</f>
        <v>0</v>
      </c>
      <c r="W79" s="113" t="s">
        <v>43</v>
      </c>
      <c r="X79" s="111">
        <f>VLOOKUP(W79,Sheet2!$A$2:$B$93,2,FALSE)</f>
        <v>46000</v>
      </c>
      <c r="Y79" s="113" t="s">
        <v>80</v>
      </c>
      <c r="Z79" s="111">
        <f>VLOOKUP(Y79,Sheet2!$A$2:$B$93,2,FALSE)</f>
        <v>50250</v>
      </c>
      <c r="AA79" s="122" t="s">
        <v>44</v>
      </c>
      <c r="AB79" s="123">
        <f>VLOOKUP(AA79,Sheet2!$A$2:$B$93,2,FALSE)</f>
        <v>89000</v>
      </c>
      <c r="AC79" s="124" t="s">
        <v>45</v>
      </c>
      <c r="AD79" s="123">
        <f>VLOOKUP(AC79,Sheet2!$A$2:$B$93,2,FALSE)</f>
        <v>0</v>
      </c>
      <c r="AE79" s="130" t="s">
        <v>46</v>
      </c>
      <c r="AF79" s="131">
        <f>VLOOKUP(AE79,Sheet2!$A$2:$B$93,2,FALSE)</f>
        <v>175000</v>
      </c>
      <c r="AG79" s="133" t="s">
        <v>102</v>
      </c>
      <c r="AH79" s="131">
        <f>VLOOKUP(AG79,Sheet2!$A$2:$B$93,2,FALSE)</f>
        <v>0</v>
      </c>
    </row>
    <row r="80" spans="1:34">
      <c r="A80" s="1">
        <v>79</v>
      </c>
      <c r="B80" s="2" t="s">
        <v>329</v>
      </c>
      <c r="C80" s="3" t="s">
        <v>330</v>
      </c>
      <c r="D80" s="4" t="s">
        <v>329</v>
      </c>
      <c r="E80" s="5" t="s">
        <v>777</v>
      </c>
      <c r="F80" s="6">
        <f t="shared" si="1"/>
        <v>3142167</v>
      </c>
      <c r="G80" s="91" t="s">
        <v>58</v>
      </c>
      <c r="H80" s="92">
        <f>VLOOKUP(G80,Sheet2!$A$2:$B$93,2,FALSE)</f>
        <v>50250</v>
      </c>
      <c r="I80" s="93" t="s">
        <v>94</v>
      </c>
      <c r="J80" s="92">
        <f>VLOOKUP(I80,Sheet2!$A$2:$B$93,2,FALSE)</f>
        <v>230000</v>
      </c>
      <c r="K80" s="102" t="s">
        <v>52</v>
      </c>
      <c r="L80" s="101">
        <f>VLOOKUP(K80,Sheet2!$A$2:$B$93,2,FALSE)</f>
        <v>0</v>
      </c>
      <c r="M80" s="100" t="s">
        <v>67</v>
      </c>
      <c r="N80" s="101">
        <f>VLOOKUP(M80,Sheet2!$A$2:$B$93,2,FALSE)</f>
        <v>175000</v>
      </c>
      <c r="O80" s="7" t="s">
        <v>68</v>
      </c>
      <c r="P80" s="8">
        <f>VLOOKUP(O80,Sheet2!$A$2:$B$93,2,FALSE)</f>
        <v>116000</v>
      </c>
      <c r="Q80" s="107" t="s">
        <v>39</v>
      </c>
      <c r="R80" s="8">
        <f>VLOOKUP(Q80,Sheet2!$A$2:$B$93,2,FALSE)</f>
        <v>311667</v>
      </c>
      <c r="S80" s="7" t="s">
        <v>40</v>
      </c>
      <c r="T80" s="8">
        <f>VLOOKUP(S80,Sheet2!$A$2:$B$93,2,FALSE)</f>
        <v>1800000</v>
      </c>
      <c r="U80" s="110" t="s">
        <v>42</v>
      </c>
      <c r="V80" s="111">
        <f>VLOOKUP(U80,Sheet2!$A$2:$B$93,2,FALSE)</f>
        <v>0</v>
      </c>
      <c r="W80" s="113" t="s">
        <v>80</v>
      </c>
      <c r="X80" s="111">
        <f>VLOOKUP(W80,Sheet2!$A$2:$B$93,2,FALSE)</f>
        <v>50250</v>
      </c>
      <c r="Y80" s="113" t="s">
        <v>70</v>
      </c>
      <c r="Z80" s="111">
        <f>VLOOKUP(Y80,Sheet2!$A$2:$B$93,2,FALSE)</f>
        <v>145000</v>
      </c>
      <c r="AA80" s="122" t="s">
        <v>44</v>
      </c>
      <c r="AB80" s="123">
        <f>VLOOKUP(AA80,Sheet2!$A$2:$B$93,2,FALSE)</f>
        <v>89000</v>
      </c>
      <c r="AC80" s="124" t="s">
        <v>217</v>
      </c>
      <c r="AD80" s="123">
        <f>VLOOKUP(AC80,Sheet2!$A$2:$B$93,2,FALSE)</f>
        <v>0</v>
      </c>
      <c r="AE80" s="130" t="s">
        <v>46</v>
      </c>
      <c r="AF80" s="131">
        <f>VLOOKUP(AE80,Sheet2!$A$2:$B$93,2,FALSE)</f>
        <v>175000</v>
      </c>
      <c r="AG80" s="133" t="s">
        <v>102</v>
      </c>
      <c r="AH80" s="131">
        <f>VLOOKUP(AG80,Sheet2!$A$2:$B$93,2,FALSE)</f>
        <v>0</v>
      </c>
    </row>
    <row r="81" spans="1:34">
      <c r="A81" s="1">
        <v>80</v>
      </c>
      <c r="B81" s="2" t="s">
        <v>687</v>
      </c>
      <c r="C81" s="3" t="s">
        <v>685</v>
      </c>
      <c r="D81" s="4" t="s">
        <v>686</v>
      </c>
      <c r="E81" s="5" t="s">
        <v>777</v>
      </c>
      <c r="F81" s="6">
        <f t="shared" si="1"/>
        <v>3120667</v>
      </c>
      <c r="G81" s="91" t="s">
        <v>51</v>
      </c>
      <c r="H81" s="92">
        <f>VLOOKUP(G81,Sheet2!$A$2:$B$93,2,FALSE)</f>
        <v>230000</v>
      </c>
      <c r="I81" s="93" t="s">
        <v>94</v>
      </c>
      <c r="J81" s="92">
        <f>VLOOKUP(I81,Sheet2!$A$2:$B$93,2,FALSE)</f>
        <v>230000</v>
      </c>
      <c r="K81" s="102" t="s">
        <v>52</v>
      </c>
      <c r="L81" s="101">
        <f>VLOOKUP(K81,Sheet2!$A$2:$B$93,2,FALSE)</f>
        <v>0</v>
      </c>
      <c r="M81" s="100" t="s">
        <v>67</v>
      </c>
      <c r="N81" s="101">
        <f>VLOOKUP(M81,Sheet2!$A$2:$B$93,2,FALSE)</f>
        <v>175000</v>
      </c>
      <c r="O81" s="7" t="s">
        <v>68</v>
      </c>
      <c r="P81" s="8">
        <f>VLOOKUP(O81,Sheet2!$A$2:$B$93,2,FALSE)</f>
        <v>116000</v>
      </c>
      <c r="Q81" s="107" t="s">
        <v>39</v>
      </c>
      <c r="R81" s="8">
        <f>VLOOKUP(Q81,Sheet2!$A$2:$B$93,2,FALSE)</f>
        <v>311667</v>
      </c>
      <c r="S81" s="7" t="s">
        <v>40</v>
      </c>
      <c r="T81" s="8">
        <f>VLOOKUP(S81,Sheet2!$A$2:$B$93,2,FALSE)</f>
        <v>1800000</v>
      </c>
      <c r="U81" s="114" t="s">
        <v>43</v>
      </c>
      <c r="V81" s="111">
        <f>VLOOKUP(U81,Sheet2!$A$2:$B$93,2,FALSE)</f>
        <v>46000</v>
      </c>
      <c r="W81" s="112" t="s">
        <v>41</v>
      </c>
      <c r="X81" s="111">
        <f>VLOOKUP(W81,Sheet2!$A$2:$B$93,2,FALSE)</f>
        <v>0</v>
      </c>
      <c r="Y81" s="113" t="s">
        <v>124</v>
      </c>
      <c r="Z81" s="111">
        <f>VLOOKUP(Y81,Sheet2!$A$2:$B$93,2,FALSE)</f>
        <v>37000</v>
      </c>
      <c r="AA81" s="125" t="s">
        <v>45</v>
      </c>
      <c r="AB81" s="123">
        <f>VLOOKUP(AA81,Sheet2!$A$2:$B$93,2,FALSE)</f>
        <v>0</v>
      </c>
      <c r="AC81" s="124" t="s">
        <v>62</v>
      </c>
      <c r="AD81" s="123">
        <f>VLOOKUP(AC81,Sheet2!$A$2:$B$93,2,FALSE)</f>
        <v>0</v>
      </c>
      <c r="AE81" s="130" t="s">
        <v>46</v>
      </c>
      <c r="AF81" s="131">
        <f>VLOOKUP(AE81,Sheet2!$A$2:$B$93,2,FALSE)</f>
        <v>175000</v>
      </c>
      <c r="AG81" s="133" t="s">
        <v>71</v>
      </c>
      <c r="AH81" s="131">
        <f>VLOOKUP(AG81,Sheet2!$A$2:$B$93,2,FALSE)</f>
        <v>0</v>
      </c>
    </row>
    <row r="82" spans="1:34">
      <c r="A82" s="1">
        <v>81</v>
      </c>
      <c r="B82" s="2" t="s">
        <v>370</v>
      </c>
      <c r="C82" s="3" t="s">
        <v>371</v>
      </c>
      <c r="D82" s="4" t="s">
        <v>370</v>
      </c>
      <c r="E82" s="5" t="s">
        <v>777</v>
      </c>
      <c r="F82" s="6">
        <f t="shared" si="1"/>
        <v>3116917</v>
      </c>
      <c r="G82" s="94" t="s">
        <v>84</v>
      </c>
      <c r="H82" s="92">
        <f>VLOOKUP(G82,Sheet2!$A$2:$B$93,2,FALSE)</f>
        <v>0</v>
      </c>
      <c r="I82" s="93" t="s">
        <v>94</v>
      </c>
      <c r="J82" s="92">
        <f>VLOOKUP(I82,Sheet2!$A$2:$B$93,2,FALSE)</f>
        <v>230000</v>
      </c>
      <c r="K82" s="102" t="s">
        <v>52</v>
      </c>
      <c r="L82" s="101">
        <f>VLOOKUP(K82,Sheet2!$A$2:$B$93,2,FALSE)</f>
        <v>0</v>
      </c>
      <c r="M82" s="100" t="s">
        <v>67</v>
      </c>
      <c r="N82" s="101">
        <f>VLOOKUP(M82,Sheet2!$A$2:$B$93,2,FALSE)</f>
        <v>175000</v>
      </c>
      <c r="O82" s="7" t="s">
        <v>68</v>
      </c>
      <c r="P82" s="8">
        <f>VLOOKUP(O82,Sheet2!$A$2:$B$93,2,FALSE)</f>
        <v>116000</v>
      </c>
      <c r="Q82" s="107" t="s">
        <v>39</v>
      </c>
      <c r="R82" s="8">
        <f>VLOOKUP(Q82,Sheet2!$A$2:$B$93,2,FALSE)</f>
        <v>311667</v>
      </c>
      <c r="S82" s="7" t="s">
        <v>40</v>
      </c>
      <c r="T82" s="8">
        <f>VLOOKUP(S82,Sheet2!$A$2:$B$93,2,FALSE)</f>
        <v>1800000</v>
      </c>
      <c r="U82" s="114" t="s">
        <v>80</v>
      </c>
      <c r="V82" s="111">
        <f>VLOOKUP(U82,Sheet2!$A$2:$B$93,2,FALSE)</f>
        <v>50250</v>
      </c>
      <c r="W82" s="112" t="s">
        <v>205</v>
      </c>
      <c r="X82" s="111">
        <f>VLOOKUP(W82,Sheet2!$A$2:$B$93,2,FALSE)</f>
        <v>0</v>
      </c>
      <c r="Y82" s="113" t="s">
        <v>70</v>
      </c>
      <c r="Z82" s="111">
        <f>VLOOKUP(Y82,Sheet2!$A$2:$B$93,2,FALSE)</f>
        <v>145000</v>
      </c>
      <c r="AA82" s="125" t="s">
        <v>45</v>
      </c>
      <c r="AB82" s="123">
        <f>VLOOKUP(AA82,Sheet2!$A$2:$B$93,2,FALSE)</f>
        <v>0</v>
      </c>
      <c r="AC82" s="126" t="s">
        <v>55</v>
      </c>
      <c r="AD82" s="123">
        <f>VLOOKUP(AC82,Sheet2!$A$2:$B$93,2,FALSE)</f>
        <v>89000</v>
      </c>
      <c r="AE82" s="130" t="s">
        <v>46</v>
      </c>
      <c r="AF82" s="131">
        <f>VLOOKUP(AE82,Sheet2!$A$2:$B$93,2,FALSE)</f>
        <v>175000</v>
      </c>
      <c r="AG82" s="134" t="s">
        <v>63</v>
      </c>
      <c r="AH82" s="131">
        <f>VLOOKUP(AG82,Sheet2!$A$2:$B$93,2,FALSE)</f>
        <v>25000</v>
      </c>
    </row>
    <row r="83" spans="1:34">
      <c r="A83" s="1">
        <v>82</v>
      </c>
      <c r="B83" s="2" t="s">
        <v>395</v>
      </c>
      <c r="C83" s="3" t="s">
        <v>396</v>
      </c>
      <c r="D83" s="4" t="s">
        <v>397</v>
      </c>
      <c r="E83" s="5" t="s">
        <v>777</v>
      </c>
      <c r="F83" s="6">
        <f t="shared" si="1"/>
        <v>3110333</v>
      </c>
      <c r="G83" s="91" t="s">
        <v>109</v>
      </c>
      <c r="H83" s="92">
        <f>VLOOKUP(G83,Sheet2!$A$2:$B$93,2,FALSE)</f>
        <v>230000</v>
      </c>
      <c r="I83" s="93" t="s">
        <v>94</v>
      </c>
      <c r="J83" s="92">
        <f>VLOOKUP(I83,Sheet2!$A$2:$B$93,2,FALSE)</f>
        <v>230000</v>
      </c>
      <c r="K83" s="100" t="s">
        <v>132</v>
      </c>
      <c r="L83" s="101">
        <f>VLOOKUP(K83,Sheet2!$A$2:$B$93,2,FALSE)</f>
        <v>413333</v>
      </c>
      <c r="M83" s="100" t="s">
        <v>147</v>
      </c>
      <c r="N83" s="101">
        <f>VLOOKUP(M83,Sheet2!$A$2:$B$93,2,FALSE)</f>
        <v>89000</v>
      </c>
      <c r="O83" s="7" t="s">
        <v>97</v>
      </c>
      <c r="P83" s="8">
        <f>VLOOKUP(O83,Sheet2!$A$2:$B$93,2,FALSE)</f>
        <v>68000</v>
      </c>
      <c r="Q83" s="7" t="s">
        <v>85</v>
      </c>
      <c r="R83" s="8">
        <f>VLOOKUP(Q83,Sheet2!$A$2:$B$93,2,FALSE)</f>
        <v>0</v>
      </c>
      <c r="S83" s="7" t="s">
        <v>40</v>
      </c>
      <c r="T83" s="8">
        <f>VLOOKUP(S83,Sheet2!$A$2:$B$93,2,FALSE)</f>
        <v>1800000</v>
      </c>
      <c r="U83" s="110" t="s">
        <v>90</v>
      </c>
      <c r="V83" s="111">
        <f>VLOOKUP(U83,Sheet2!$A$2:$B$93,2,FALSE)</f>
        <v>0</v>
      </c>
      <c r="W83" s="113" t="s">
        <v>43</v>
      </c>
      <c r="X83" s="111">
        <f>VLOOKUP(W83,Sheet2!$A$2:$B$93,2,FALSE)</f>
        <v>46000</v>
      </c>
      <c r="Y83" s="113" t="s">
        <v>70</v>
      </c>
      <c r="Z83" s="111">
        <f>VLOOKUP(Y83,Sheet2!$A$2:$B$93,2,FALSE)</f>
        <v>145000</v>
      </c>
      <c r="AA83" s="125" t="s">
        <v>45</v>
      </c>
      <c r="AB83" s="123">
        <f>VLOOKUP(AA83,Sheet2!$A$2:$B$93,2,FALSE)</f>
        <v>0</v>
      </c>
      <c r="AC83" s="126" t="s">
        <v>55</v>
      </c>
      <c r="AD83" s="123">
        <f>VLOOKUP(AC83,Sheet2!$A$2:$B$93,2,FALSE)</f>
        <v>89000</v>
      </c>
      <c r="AE83" s="86" t="s">
        <v>102</v>
      </c>
      <c r="AF83" s="131">
        <f>VLOOKUP(AE83,Sheet2!$A$2:$B$93,2,FALSE)</f>
        <v>0</v>
      </c>
      <c r="AG83" s="133" t="s">
        <v>47</v>
      </c>
      <c r="AH83" s="131">
        <f>VLOOKUP(AG83,Sheet2!$A$2:$B$93,2,FALSE)</f>
        <v>0</v>
      </c>
    </row>
    <row r="84" spans="1:34">
      <c r="A84" s="1">
        <v>83</v>
      </c>
      <c r="B84" s="2" t="s">
        <v>559</v>
      </c>
      <c r="C84" s="3" t="s">
        <v>560</v>
      </c>
      <c r="D84" s="4" t="s">
        <v>559</v>
      </c>
      <c r="E84" s="5" t="s">
        <v>777</v>
      </c>
      <c r="F84" s="6">
        <f t="shared" si="1"/>
        <v>3110333</v>
      </c>
      <c r="G84" s="91" t="s">
        <v>77</v>
      </c>
      <c r="H84" s="92">
        <f>VLOOKUP(G84,Sheet2!$A$2:$B$93,2,FALSE)</f>
        <v>413333</v>
      </c>
      <c r="I84" s="95" t="s">
        <v>101</v>
      </c>
      <c r="J84" s="92">
        <f>VLOOKUP(I84,Sheet2!$A$2:$B$93,2,FALSE)</f>
        <v>89000</v>
      </c>
      <c r="K84" s="100" t="s">
        <v>147</v>
      </c>
      <c r="L84" s="101">
        <f>VLOOKUP(K84,Sheet2!$A$2:$B$93,2,FALSE)</f>
        <v>89000</v>
      </c>
      <c r="M84" s="100" t="s">
        <v>67</v>
      </c>
      <c r="N84" s="101">
        <f>VLOOKUP(M84,Sheet2!$A$2:$B$93,2,FALSE)</f>
        <v>175000</v>
      </c>
      <c r="O84" s="82" t="s">
        <v>59</v>
      </c>
      <c r="P84" s="8">
        <f>VLOOKUP(O84,Sheet2!$A$2:$B$93,2,FALSE)</f>
        <v>0</v>
      </c>
      <c r="Q84" s="82" t="s">
        <v>561</v>
      </c>
      <c r="R84" s="8">
        <f>VLOOKUP(Q84,Sheet2!$A$2:$B$93,2,FALSE)</f>
        <v>0</v>
      </c>
      <c r="S84" s="7" t="s">
        <v>40</v>
      </c>
      <c r="T84" s="8">
        <f>VLOOKUP(S84,Sheet2!$A$2:$B$93,2,FALSE)</f>
        <v>1800000</v>
      </c>
      <c r="U84" s="110" t="s">
        <v>130</v>
      </c>
      <c r="V84" s="111">
        <f>VLOOKUP(U84,Sheet2!$A$2:$B$93,2,FALSE)</f>
        <v>0</v>
      </c>
      <c r="W84" s="113" t="s">
        <v>43</v>
      </c>
      <c r="X84" s="111">
        <f>VLOOKUP(W84,Sheet2!$A$2:$B$93,2,FALSE)</f>
        <v>46000</v>
      </c>
      <c r="Y84" s="113" t="s">
        <v>70</v>
      </c>
      <c r="Z84" s="111">
        <f>VLOOKUP(Y84,Sheet2!$A$2:$B$93,2,FALSE)</f>
        <v>145000</v>
      </c>
      <c r="AA84" s="122" t="s">
        <v>44</v>
      </c>
      <c r="AB84" s="123">
        <f>VLOOKUP(AA84,Sheet2!$A$2:$B$93,2,FALSE)</f>
        <v>89000</v>
      </c>
      <c r="AC84" s="126" t="s">
        <v>55</v>
      </c>
      <c r="AD84" s="123">
        <f>VLOOKUP(AC84,Sheet2!$A$2:$B$93,2,FALSE)</f>
        <v>89000</v>
      </c>
      <c r="AE84" s="130" t="s">
        <v>46</v>
      </c>
      <c r="AF84" s="131">
        <f>VLOOKUP(AE84,Sheet2!$A$2:$B$93,2,FALSE)</f>
        <v>175000</v>
      </c>
      <c r="AG84" s="133" t="s">
        <v>72</v>
      </c>
      <c r="AH84" s="131">
        <f>VLOOKUP(AG84,Sheet2!$A$2:$B$93,2,FALSE)</f>
        <v>0</v>
      </c>
    </row>
    <row r="85" spans="1:34">
      <c r="A85" s="1">
        <v>84</v>
      </c>
      <c r="B85" s="2" t="s">
        <v>220</v>
      </c>
      <c r="C85" s="3" t="s">
        <v>221</v>
      </c>
      <c r="D85" s="4" t="s">
        <v>220</v>
      </c>
      <c r="E85" s="5" t="s">
        <v>222</v>
      </c>
      <c r="F85" s="6">
        <f t="shared" si="1"/>
        <v>3099667</v>
      </c>
      <c r="G85" s="91" t="s">
        <v>51</v>
      </c>
      <c r="H85" s="92">
        <f>VLOOKUP(G85,Sheet2!$A$2:$B$93,2,FALSE)</f>
        <v>230000</v>
      </c>
      <c r="I85" s="95" t="s">
        <v>34</v>
      </c>
      <c r="J85" s="92">
        <f>VLOOKUP(I85,Sheet2!$A$2:$B$93,2,FALSE)</f>
        <v>37000</v>
      </c>
      <c r="K85" s="102" t="s">
        <v>52</v>
      </c>
      <c r="L85" s="101">
        <f>VLOOKUP(K85,Sheet2!$A$2:$B$93,2,FALSE)</f>
        <v>0</v>
      </c>
      <c r="M85" s="100" t="s">
        <v>67</v>
      </c>
      <c r="N85" s="101">
        <f>VLOOKUP(M85,Sheet2!$A$2:$B$93,2,FALSE)</f>
        <v>175000</v>
      </c>
      <c r="O85" s="107" t="s">
        <v>39</v>
      </c>
      <c r="P85" s="8">
        <f>VLOOKUP(O85,Sheet2!$A$2:$B$93,2,FALSE)</f>
        <v>311667</v>
      </c>
      <c r="Q85" s="82" t="s">
        <v>38</v>
      </c>
      <c r="R85" s="8">
        <f>VLOOKUP(Q85,Sheet2!$A$2:$B$93,2,FALSE)</f>
        <v>0</v>
      </c>
      <c r="S85" s="7" t="s">
        <v>40</v>
      </c>
      <c r="T85" s="8">
        <f>VLOOKUP(S85,Sheet2!$A$2:$B$93,2,FALSE)</f>
        <v>1800000</v>
      </c>
      <c r="U85" s="110" t="s">
        <v>41</v>
      </c>
      <c r="V85" s="111">
        <f>VLOOKUP(U85,Sheet2!$A$2:$B$93,2,FALSE)</f>
        <v>0</v>
      </c>
      <c r="W85" s="113" t="s">
        <v>160</v>
      </c>
      <c r="X85" s="111">
        <f>VLOOKUP(W85,Sheet2!$A$2:$B$93,2,FALSE)</f>
        <v>23000</v>
      </c>
      <c r="Y85" s="113" t="s">
        <v>70</v>
      </c>
      <c r="Z85" s="111">
        <f>VLOOKUP(Y85,Sheet2!$A$2:$B$93,2,FALSE)</f>
        <v>145000</v>
      </c>
      <c r="AA85" s="122" t="s">
        <v>44</v>
      </c>
      <c r="AB85" s="123">
        <f>VLOOKUP(AA85,Sheet2!$A$2:$B$93,2,FALSE)</f>
        <v>89000</v>
      </c>
      <c r="AC85" s="126" t="s">
        <v>55</v>
      </c>
      <c r="AD85" s="123">
        <f>VLOOKUP(AC85,Sheet2!$A$2:$B$93,2,FALSE)</f>
        <v>89000</v>
      </c>
      <c r="AE85" s="130" t="s">
        <v>46</v>
      </c>
      <c r="AF85" s="131">
        <f>VLOOKUP(AE85,Sheet2!$A$2:$B$93,2,FALSE)</f>
        <v>175000</v>
      </c>
      <c r="AG85" s="134" t="s">
        <v>63</v>
      </c>
      <c r="AH85" s="131">
        <f>VLOOKUP(AG85,Sheet2!$A$2:$B$93,2,FALSE)</f>
        <v>25000</v>
      </c>
    </row>
    <row r="86" spans="1:34">
      <c r="A86" s="1">
        <v>85</v>
      </c>
      <c r="B86" s="2" t="s">
        <v>533</v>
      </c>
      <c r="C86" s="3" t="s">
        <v>534</v>
      </c>
      <c r="D86" s="4" t="s">
        <v>533</v>
      </c>
      <c r="E86" s="5" t="s">
        <v>777</v>
      </c>
      <c r="F86" s="6">
        <f t="shared" si="1"/>
        <v>3087667</v>
      </c>
      <c r="G86" s="94" t="s">
        <v>50</v>
      </c>
      <c r="H86" s="92">
        <f>VLOOKUP(G86,Sheet2!$A$2:$B$93,2,FALSE)</f>
        <v>0</v>
      </c>
      <c r="I86" s="93" t="s">
        <v>94</v>
      </c>
      <c r="J86" s="92">
        <f>VLOOKUP(I86,Sheet2!$A$2:$B$93,2,FALSE)</f>
        <v>230000</v>
      </c>
      <c r="K86" s="102" t="s">
        <v>52</v>
      </c>
      <c r="L86" s="101">
        <f>VLOOKUP(K86,Sheet2!$A$2:$B$93,2,FALSE)</f>
        <v>0</v>
      </c>
      <c r="M86" s="100" t="s">
        <v>67</v>
      </c>
      <c r="N86" s="101">
        <f>VLOOKUP(M86,Sheet2!$A$2:$B$93,2,FALSE)</f>
        <v>175000</v>
      </c>
      <c r="O86" s="7" t="s">
        <v>68</v>
      </c>
      <c r="P86" s="8">
        <f>VLOOKUP(O86,Sheet2!$A$2:$B$93,2,FALSE)</f>
        <v>116000</v>
      </c>
      <c r="Q86" s="107" t="s">
        <v>39</v>
      </c>
      <c r="R86" s="8">
        <f>VLOOKUP(Q86,Sheet2!$A$2:$B$93,2,FALSE)</f>
        <v>311667</v>
      </c>
      <c r="S86" s="7" t="s">
        <v>40</v>
      </c>
      <c r="T86" s="8">
        <f>VLOOKUP(S86,Sheet2!$A$2:$B$93,2,FALSE)</f>
        <v>1800000</v>
      </c>
      <c r="U86" s="114" t="s">
        <v>43</v>
      </c>
      <c r="V86" s="111">
        <f>VLOOKUP(U86,Sheet2!$A$2:$B$93,2,FALSE)</f>
        <v>46000</v>
      </c>
      <c r="W86" s="112" t="s">
        <v>42</v>
      </c>
      <c r="X86" s="111">
        <f>VLOOKUP(W86,Sheet2!$A$2:$B$93,2,FALSE)</f>
        <v>0</v>
      </c>
      <c r="Y86" s="113" t="s">
        <v>70</v>
      </c>
      <c r="Z86" s="111">
        <f>VLOOKUP(Y86,Sheet2!$A$2:$B$93,2,FALSE)</f>
        <v>145000</v>
      </c>
      <c r="AA86" s="122" t="s">
        <v>44</v>
      </c>
      <c r="AB86" s="123">
        <f>VLOOKUP(AA86,Sheet2!$A$2:$B$93,2,FALSE)</f>
        <v>89000</v>
      </c>
      <c r="AC86" s="124" t="s">
        <v>45</v>
      </c>
      <c r="AD86" s="123">
        <f>VLOOKUP(AC86,Sheet2!$A$2:$B$93,2,FALSE)</f>
        <v>0</v>
      </c>
      <c r="AE86" s="130" t="s">
        <v>46</v>
      </c>
      <c r="AF86" s="131">
        <f>VLOOKUP(AE86,Sheet2!$A$2:$B$93,2,FALSE)</f>
        <v>175000</v>
      </c>
      <c r="AG86" s="133" t="s">
        <v>102</v>
      </c>
      <c r="AH86" s="131">
        <f>VLOOKUP(AG86,Sheet2!$A$2:$B$93,2,FALSE)</f>
        <v>0</v>
      </c>
    </row>
    <row r="87" spans="1:34">
      <c r="A87" s="1">
        <v>86</v>
      </c>
      <c r="B87" s="2" t="s">
        <v>490</v>
      </c>
      <c r="C87" s="3" t="s">
        <v>491</v>
      </c>
      <c r="D87" s="4" t="s">
        <v>490</v>
      </c>
      <c r="E87" s="5" t="s">
        <v>777</v>
      </c>
      <c r="F87" s="6">
        <f t="shared" si="1"/>
        <v>3086384</v>
      </c>
      <c r="G87" s="91" t="s">
        <v>51</v>
      </c>
      <c r="H87" s="92">
        <f>VLOOKUP(G87,Sheet2!$A$2:$B$93,2,FALSE)</f>
        <v>230000</v>
      </c>
      <c r="I87" s="95" t="s">
        <v>34</v>
      </c>
      <c r="J87" s="92">
        <f>VLOOKUP(I87,Sheet2!$A$2:$B$93,2,FALSE)</f>
        <v>37000</v>
      </c>
      <c r="K87" s="100" t="s">
        <v>36</v>
      </c>
      <c r="L87" s="101">
        <f>VLOOKUP(K87,Sheet2!$A$2:$B$93,2,FALSE)</f>
        <v>27467</v>
      </c>
      <c r="M87" s="100" t="s">
        <v>67</v>
      </c>
      <c r="N87" s="101">
        <f>VLOOKUP(M87,Sheet2!$A$2:$B$93,2,FALSE)</f>
        <v>175000</v>
      </c>
      <c r="O87" s="82" t="s">
        <v>38</v>
      </c>
      <c r="P87" s="8">
        <f>VLOOKUP(O87,Sheet2!$A$2:$B$93,2,FALSE)</f>
        <v>0</v>
      </c>
      <c r="Q87" s="107" t="s">
        <v>39</v>
      </c>
      <c r="R87" s="8">
        <f>VLOOKUP(Q87,Sheet2!$A$2:$B$93,2,FALSE)</f>
        <v>311667</v>
      </c>
      <c r="S87" s="7" t="s">
        <v>40</v>
      </c>
      <c r="T87" s="8">
        <f>VLOOKUP(S87,Sheet2!$A$2:$B$93,2,FALSE)</f>
        <v>1800000</v>
      </c>
      <c r="U87" s="114" t="s">
        <v>43</v>
      </c>
      <c r="V87" s="111">
        <f>VLOOKUP(U87,Sheet2!$A$2:$B$93,2,FALSE)</f>
        <v>46000</v>
      </c>
      <c r="W87" s="113" t="s">
        <v>80</v>
      </c>
      <c r="X87" s="111">
        <f>VLOOKUP(W87,Sheet2!$A$2:$B$93,2,FALSE)</f>
        <v>50250</v>
      </c>
      <c r="Y87" s="113" t="s">
        <v>70</v>
      </c>
      <c r="Z87" s="111">
        <f>VLOOKUP(Y87,Sheet2!$A$2:$B$93,2,FALSE)</f>
        <v>145000</v>
      </c>
      <c r="AA87" s="122" t="s">
        <v>44</v>
      </c>
      <c r="AB87" s="123">
        <f>VLOOKUP(AA87,Sheet2!$A$2:$B$93,2,FALSE)</f>
        <v>89000</v>
      </c>
      <c r="AC87" s="124" t="s">
        <v>45</v>
      </c>
      <c r="AD87" s="123">
        <f>VLOOKUP(AC87,Sheet2!$A$2:$B$93,2,FALSE)</f>
        <v>0</v>
      </c>
      <c r="AE87" s="130" t="s">
        <v>46</v>
      </c>
      <c r="AF87" s="131">
        <f>VLOOKUP(AE87,Sheet2!$A$2:$B$93,2,FALSE)</f>
        <v>175000</v>
      </c>
      <c r="AG87" s="133" t="s">
        <v>47</v>
      </c>
      <c r="AH87" s="131">
        <f>VLOOKUP(AG87,Sheet2!$A$2:$B$93,2,FALSE)</f>
        <v>0</v>
      </c>
    </row>
    <row r="88" spans="1:34">
      <c r="A88" s="1">
        <v>87</v>
      </c>
      <c r="B88" s="2" t="s">
        <v>226</v>
      </c>
      <c r="C88" s="3" t="s">
        <v>224</v>
      </c>
      <c r="D88" s="4" t="s">
        <v>225</v>
      </c>
      <c r="E88" s="5" t="s">
        <v>777</v>
      </c>
      <c r="F88" s="6">
        <f t="shared" si="1"/>
        <v>3079467</v>
      </c>
      <c r="G88" s="91" t="s">
        <v>51</v>
      </c>
      <c r="H88" s="92">
        <f>VLOOKUP(G88,Sheet2!$A$2:$B$93,2,FALSE)</f>
        <v>230000</v>
      </c>
      <c r="I88" s="93" t="s">
        <v>94</v>
      </c>
      <c r="J88" s="92">
        <f>VLOOKUP(I88,Sheet2!$A$2:$B$93,2,FALSE)</f>
        <v>230000</v>
      </c>
      <c r="K88" s="102" t="s">
        <v>52</v>
      </c>
      <c r="L88" s="101">
        <f>VLOOKUP(K88,Sheet2!$A$2:$B$93,2,FALSE)</f>
        <v>0</v>
      </c>
      <c r="M88" s="100" t="s">
        <v>36</v>
      </c>
      <c r="N88" s="101">
        <f>VLOOKUP(M88,Sheet2!$A$2:$B$93,2,FALSE)</f>
        <v>27467</v>
      </c>
      <c r="O88" s="82" t="s">
        <v>38</v>
      </c>
      <c r="P88" s="8">
        <f>VLOOKUP(O88,Sheet2!$A$2:$B$93,2,FALSE)</f>
        <v>0</v>
      </c>
      <c r="Q88" s="7" t="s">
        <v>68</v>
      </c>
      <c r="R88" s="8">
        <f>VLOOKUP(Q88,Sheet2!$A$2:$B$93,2,FALSE)</f>
        <v>116000</v>
      </c>
      <c r="S88" s="7" t="s">
        <v>40</v>
      </c>
      <c r="T88" s="8">
        <f>VLOOKUP(S88,Sheet2!$A$2:$B$93,2,FALSE)</f>
        <v>1800000</v>
      </c>
      <c r="U88" s="114" t="s">
        <v>61</v>
      </c>
      <c r="V88" s="111">
        <f>VLOOKUP(U88,Sheet2!$A$2:$B$93,2,FALSE)</f>
        <v>230000</v>
      </c>
      <c r="W88" s="113" t="s">
        <v>124</v>
      </c>
      <c r="X88" s="111">
        <f>VLOOKUP(W88,Sheet2!$A$2:$B$93,2,FALSE)</f>
        <v>37000</v>
      </c>
      <c r="Y88" s="113" t="s">
        <v>70</v>
      </c>
      <c r="Z88" s="111">
        <f>VLOOKUP(Y88,Sheet2!$A$2:$B$93,2,FALSE)</f>
        <v>145000</v>
      </c>
      <c r="AA88" s="122" t="s">
        <v>44</v>
      </c>
      <c r="AB88" s="123">
        <f>VLOOKUP(AA88,Sheet2!$A$2:$B$93,2,FALSE)</f>
        <v>89000</v>
      </c>
      <c r="AC88" s="124" t="s">
        <v>45</v>
      </c>
      <c r="AD88" s="123">
        <f>VLOOKUP(AC88,Sheet2!$A$2:$B$93,2,FALSE)</f>
        <v>0</v>
      </c>
      <c r="AE88" s="130" t="s">
        <v>46</v>
      </c>
      <c r="AF88" s="131">
        <f>VLOOKUP(AE88,Sheet2!$A$2:$B$93,2,FALSE)</f>
        <v>175000</v>
      </c>
      <c r="AG88" s="133" t="s">
        <v>71</v>
      </c>
      <c r="AH88" s="131">
        <f>VLOOKUP(AG88,Sheet2!$A$2:$B$93,2,FALSE)</f>
        <v>0</v>
      </c>
    </row>
    <row r="89" spans="1:34">
      <c r="A89" s="1">
        <v>88</v>
      </c>
      <c r="B89" s="2" t="s">
        <v>320</v>
      </c>
      <c r="C89" s="3" t="s">
        <v>321</v>
      </c>
      <c r="D89" s="4" t="s">
        <v>320</v>
      </c>
      <c r="E89" s="5" t="s">
        <v>777</v>
      </c>
      <c r="F89" s="6">
        <f t="shared" si="1"/>
        <v>3078634</v>
      </c>
      <c r="G89" s="91" t="s">
        <v>51</v>
      </c>
      <c r="H89" s="92">
        <f>VLOOKUP(G89,Sheet2!$A$2:$B$93,2,FALSE)</f>
        <v>230000</v>
      </c>
      <c r="I89" s="95" t="s">
        <v>58</v>
      </c>
      <c r="J89" s="92">
        <f>VLOOKUP(I89,Sheet2!$A$2:$B$93,2,FALSE)</f>
        <v>50250</v>
      </c>
      <c r="K89" s="100" t="s">
        <v>36</v>
      </c>
      <c r="L89" s="101">
        <f>VLOOKUP(K89,Sheet2!$A$2:$B$93,2,FALSE)</f>
        <v>27467</v>
      </c>
      <c r="M89" s="100" t="s">
        <v>67</v>
      </c>
      <c r="N89" s="101">
        <f>VLOOKUP(M89,Sheet2!$A$2:$B$93,2,FALSE)</f>
        <v>175000</v>
      </c>
      <c r="O89" s="82" t="s">
        <v>38</v>
      </c>
      <c r="P89" s="8">
        <f>VLOOKUP(O89,Sheet2!$A$2:$B$93,2,FALSE)</f>
        <v>0</v>
      </c>
      <c r="Q89" s="107" t="s">
        <v>39</v>
      </c>
      <c r="R89" s="8">
        <f>VLOOKUP(Q89,Sheet2!$A$2:$B$93,2,FALSE)</f>
        <v>311667</v>
      </c>
      <c r="S89" s="7" t="s">
        <v>40</v>
      </c>
      <c r="T89" s="8">
        <f>VLOOKUP(S89,Sheet2!$A$2:$B$93,2,FALSE)</f>
        <v>1800000</v>
      </c>
      <c r="U89" s="114" t="s">
        <v>80</v>
      </c>
      <c r="V89" s="111">
        <f>VLOOKUP(U89,Sheet2!$A$2:$B$93,2,FALSE)</f>
        <v>50250</v>
      </c>
      <c r="W89" s="112" t="s">
        <v>42</v>
      </c>
      <c r="X89" s="111">
        <f>VLOOKUP(W89,Sheet2!$A$2:$B$93,2,FALSE)</f>
        <v>0</v>
      </c>
      <c r="Y89" s="113" t="s">
        <v>70</v>
      </c>
      <c r="Z89" s="111">
        <f>VLOOKUP(Y89,Sheet2!$A$2:$B$93,2,FALSE)</f>
        <v>145000</v>
      </c>
      <c r="AA89" s="122" t="s">
        <v>44</v>
      </c>
      <c r="AB89" s="123">
        <f>VLOOKUP(AA89,Sheet2!$A$2:$B$93,2,FALSE)</f>
        <v>89000</v>
      </c>
      <c r="AC89" s="124" t="s">
        <v>45</v>
      </c>
      <c r="AD89" s="123">
        <f>VLOOKUP(AC89,Sheet2!$A$2:$B$93,2,FALSE)</f>
        <v>0</v>
      </c>
      <c r="AE89" s="130" t="s">
        <v>46</v>
      </c>
      <c r="AF89" s="131">
        <f>VLOOKUP(AE89,Sheet2!$A$2:$B$93,2,FALSE)</f>
        <v>175000</v>
      </c>
      <c r="AG89" s="134" t="s">
        <v>63</v>
      </c>
      <c r="AH89" s="131">
        <f>VLOOKUP(AG89,Sheet2!$A$2:$B$93,2,FALSE)</f>
        <v>25000</v>
      </c>
    </row>
    <row r="90" spans="1:34">
      <c r="A90" s="1">
        <v>89</v>
      </c>
      <c r="B90" s="2" t="s">
        <v>477</v>
      </c>
      <c r="C90" s="3" t="s">
        <v>478</v>
      </c>
      <c r="D90" s="4" t="s">
        <v>477</v>
      </c>
      <c r="E90" s="5" t="s">
        <v>777</v>
      </c>
      <c r="F90" s="6">
        <f t="shared" si="1"/>
        <v>3074384</v>
      </c>
      <c r="G90" s="91" t="s">
        <v>58</v>
      </c>
      <c r="H90" s="92">
        <f>VLOOKUP(G90,Sheet2!$A$2:$B$93,2,FALSE)</f>
        <v>50250</v>
      </c>
      <c r="I90" s="93" t="s">
        <v>94</v>
      </c>
      <c r="J90" s="92">
        <f>VLOOKUP(I90,Sheet2!$A$2:$B$93,2,FALSE)</f>
        <v>230000</v>
      </c>
      <c r="K90" s="100" t="s">
        <v>36</v>
      </c>
      <c r="L90" s="101">
        <f>VLOOKUP(K90,Sheet2!$A$2:$B$93,2,FALSE)</f>
        <v>27467</v>
      </c>
      <c r="M90" s="100" t="s">
        <v>67</v>
      </c>
      <c r="N90" s="101">
        <f>VLOOKUP(M90,Sheet2!$A$2:$B$93,2,FALSE)</f>
        <v>175000</v>
      </c>
      <c r="O90" s="82" t="s">
        <v>38</v>
      </c>
      <c r="P90" s="8">
        <f>VLOOKUP(O90,Sheet2!$A$2:$B$93,2,FALSE)</f>
        <v>0</v>
      </c>
      <c r="Q90" s="107" t="s">
        <v>39</v>
      </c>
      <c r="R90" s="8">
        <f>VLOOKUP(Q90,Sheet2!$A$2:$B$93,2,FALSE)</f>
        <v>311667</v>
      </c>
      <c r="S90" s="7" t="s">
        <v>40</v>
      </c>
      <c r="T90" s="8">
        <f>VLOOKUP(S90,Sheet2!$A$2:$B$93,2,FALSE)</f>
        <v>1800000</v>
      </c>
      <c r="U90" s="114" t="s">
        <v>43</v>
      </c>
      <c r="V90" s="111">
        <f>VLOOKUP(U90,Sheet2!$A$2:$B$93,2,FALSE)</f>
        <v>46000</v>
      </c>
      <c r="W90" s="112" t="s">
        <v>123</v>
      </c>
      <c r="X90" s="111">
        <f>VLOOKUP(W90,Sheet2!$A$2:$B$93,2,FALSE)</f>
        <v>0</v>
      </c>
      <c r="Y90" s="113" t="s">
        <v>70</v>
      </c>
      <c r="Z90" s="111">
        <f>VLOOKUP(Y90,Sheet2!$A$2:$B$93,2,FALSE)</f>
        <v>145000</v>
      </c>
      <c r="AA90" s="122" t="s">
        <v>44</v>
      </c>
      <c r="AB90" s="123">
        <f>VLOOKUP(AA90,Sheet2!$A$2:$B$93,2,FALSE)</f>
        <v>89000</v>
      </c>
      <c r="AC90" s="124" t="s">
        <v>45</v>
      </c>
      <c r="AD90" s="123">
        <f>VLOOKUP(AC90,Sheet2!$A$2:$B$93,2,FALSE)</f>
        <v>0</v>
      </c>
      <c r="AE90" s="130" t="s">
        <v>46</v>
      </c>
      <c r="AF90" s="131">
        <f>VLOOKUP(AE90,Sheet2!$A$2:$B$93,2,FALSE)</f>
        <v>175000</v>
      </c>
      <c r="AG90" s="134" t="s">
        <v>63</v>
      </c>
      <c r="AH90" s="131">
        <f>VLOOKUP(AG90,Sheet2!$A$2:$B$93,2,FALSE)</f>
        <v>25000</v>
      </c>
    </row>
    <row r="91" spans="1:34">
      <c r="A91" s="1">
        <v>90</v>
      </c>
      <c r="B91" s="2" t="s">
        <v>521</v>
      </c>
      <c r="C91" s="3" t="s">
        <v>522</v>
      </c>
      <c r="D91" s="4" t="s">
        <v>521</v>
      </c>
      <c r="E91" s="5" t="s">
        <v>777</v>
      </c>
      <c r="F91" s="6">
        <f t="shared" si="1"/>
        <v>3072667</v>
      </c>
      <c r="G91" s="91" t="s">
        <v>34</v>
      </c>
      <c r="H91" s="92">
        <f>VLOOKUP(G91,Sheet2!$A$2:$B$93,2,FALSE)</f>
        <v>37000</v>
      </c>
      <c r="I91" s="96" t="s">
        <v>50</v>
      </c>
      <c r="J91" s="92">
        <f>VLOOKUP(I91,Sheet2!$A$2:$B$93,2,FALSE)</f>
        <v>0</v>
      </c>
      <c r="K91" s="102" t="s">
        <v>52</v>
      </c>
      <c r="L91" s="101">
        <f>VLOOKUP(K91,Sheet2!$A$2:$B$93,2,FALSE)</f>
        <v>0</v>
      </c>
      <c r="M91" s="100" t="s">
        <v>67</v>
      </c>
      <c r="N91" s="101">
        <f>VLOOKUP(M91,Sheet2!$A$2:$B$93,2,FALSE)</f>
        <v>175000</v>
      </c>
      <c r="O91" s="7" t="s">
        <v>68</v>
      </c>
      <c r="P91" s="8">
        <f>VLOOKUP(O91,Sheet2!$A$2:$B$93,2,FALSE)</f>
        <v>116000</v>
      </c>
      <c r="Q91" s="107" t="s">
        <v>39</v>
      </c>
      <c r="R91" s="8">
        <f>VLOOKUP(Q91,Sheet2!$A$2:$B$93,2,FALSE)</f>
        <v>311667</v>
      </c>
      <c r="S91" s="7" t="s">
        <v>40</v>
      </c>
      <c r="T91" s="8">
        <f>VLOOKUP(S91,Sheet2!$A$2:$B$93,2,FALSE)</f>
        <v>1800000</v>
      </c>
      <c r="U91" s="114" t="s">
        <v>43</v>
      </c>
      <c r="V91" s="111">
        <f>VLOOKUP(U91,Sheet2!$A$2:$B$93,2,FALSE)</f>
        <v>46000</v>
      </c>
      <c r="W91" s="113" t="s">
        <v>60</v>
      </c>
      <c r="X91" s="111">
        <f>VLOOKUP(W91,Sheet2!$A$2:$B$93,2,FALSE)</f>
        <v>68000</v>
      </c>
      <c r="Y91" s="113" t="s">
        <v>61</v>
      </c>
      <c r="Z91" s="111">
        <f>VLOOKUP(Y91,Sheet2!$A$2:$B$93,2,FALSE)</f>
        <v>230000</v>
      </c>
      <c r="AA91" s="122" t="s">
        <v>44</v>
      </c>
      <c r="AB91" s="123">
        <f>VLOOKUP(AA91,Sheet2!$A$2:$B$93,2,FALSE)</f>
        <v>89000</v>
      </c>
      <c r="AC91" s="124" t="s">
        <v>45</v>
      </c>
      <c r="AD91" s="123">
        <f>VLOOKUP(AC91,Sheet2!$A$2:$B$93,2,FALSE)</f>
        <v>0</v>
      </c>
      <c r="AE91" s="130" t="s">
        <v>46</v>
      </c>
      <c r="AF91" s="131">
        <f>VLOOKUP(AE91,Sheet2!$A$2:$B$93,2,FALSE)</f>
        <v>175000</v>
      </c>
      <c r="AG91" s="134" t="s">
        <v>63</v>
      </c>
      <c r="AH91" s="131">
        <f>VLOOKUP(AG91,Sheet2!$A$2:$B$93,2,FALSE)</f>
        <v>25000</v>
      </c>
    </row>
    <row r="92" spans="1:34">
      <c r="A92" s="1">
        <v>91</v>
      </c>
      <c r="B92" s="2" t="s">
        <v>631</v>
      </c>
      <c r="C92" s="3" t="s">
        <v>630</v>
      </c>
      <c r="D92" s="4" t="s">
        <v>251</v>
      </c>
      <c r="E92" s="5" t="s">
        <v>777</v>
      </c>
      <c r="F92" s="6">
        <f t="shared" si="1"/>
        <v>3070667</v>
      </c>
      <c r="G92" s="91" t="s">
        <v>34</v>
      </c>
      <c r="H92" s="92">
        <f>VLOOKUP(G92,Sheet2!$A$2:$B$93,2,FALSE)</f>
        <v>37000</v>
      </c>
      <c r="I92" s="96" t="s">
        <v>50</v>
      </c>
      <c r="J92" s="92">
        <f>VLOOKUP(I92,Sheet2!$A$2:$B$93,2,FALSE)</f>
        <v>0</v>
      </c>
      <c r="K92" s="103" t="s">
        <v>153</v>
      </c>
      <c r="L92" s="101">
        <f>VLOOKUP(K92,Sheet2!$A$2:$B$93,2,FALSE)</f>
        <v>230000</v>
      </c>
      <c r="M92" s="100" t="s">
        <v>67</v>
      </c>
      <c r="N92" s="101">
        <f>VLOOKUP(M92,Sheet2!$A$2:$B$93,2,FALSE)</f>
        <v>175000</v>
      </c>
      <c r="O92" s="82" t="s">
        <v>59</v>
      </c>
      <c r="P92" s="8">
        <f>VLOOKUP(O92,Sheet2!$A$2:$B$93,2,FALSE)</f>
        <v>0</v>
      </c>
      <c r="Q92" s="107" t="s">
        <v>39</v>
      </c>
      <c r="R92" s="8">
        <f>VLOOKUP(Q92,Sheet2!$A$2:$B$93,2,FALSE)</f>
        <v>311667</v>
      </c>
      <c r="S92" s="7" t="s">
        <v>40</v>
      </c>
      <c r="T92" s="8">
        <f>VLOOKUP(S92,Sheet2!$A$2:$B$93,2,FALSE)</f>
        <v>1800000</v>
      </c>
      <c r="U92" s="114" t="s">
        <v>43</v>
      </c>
      <c r="V92" s="111">
        <f>VLOOKUP(U92,Sheet2!$A$2:$B$93,2,FALSE)</f>
        <v>46000</v>
      </c>
      <c r="W92" s="113" t="s">
        <v>124</v>
      </c>
      <c r="X92" s="111">
        <f>VLOOKUP(W92,Sheet2!$A$2:$B$93,2,FALSE)</f>
        <v>37000</v>
      </c>
      <c r="Y92" s="113" t="s">
        <v>70</v>
      </c>
      <c r="Z92" s="111">
        <f>VLOOKUP(Y92,Sheet2!$A$2:$B$93,2,FALSE)</f>
        <v>145000</v>
      </c>
      <c r="AA92" s="122" t="s">
        <v>44</v>
      </c>
      <c r="AB92" s="123">
        <f>VLOOKUP(AA92,Sheet2!$A$2:$B$93,2,FALSE)</f>
        <v>89000</v>
      </c>
      <c r="AC92" s="124" t="s">
        <v>167</v>
      </c>
      <c r="AD92" s="123">
        <f>VLOOKUP(AC92,Sheet2!$A$2:$B$93,2,FALSE)</f>
        <v>0</v>
      </c>
      <c r="AE92" s="130" t="s">
        <v>46</v>
      </c>
      <c r="AF92" s="131">
        <f>VLOOKUP(AE92,Sheet2!$A$2:$B$93,2,FALSE)</f>
        <v>175000</v>
      </c>
      <c r="AG92" s="134" t="s">
        <v>63</v>
      </c>
      <c r="AH92" s="131">
        <f>VLOOKUP(AG92,Sheet2!$A$2:$B$93,2,FALSE)</f>
        <v>25000</v>
      </c>
    </row>
    <row r="93" spans="1:34">
      <c r="A93" s="1">
        <v>92</v>
      </c>
      <c r="B93" s="2" t="s">
        <v>647</v>
      </c>
      <c r="C93" s="3" t="s">
        <v>638</v>
      </c>
      <c r="D93" s="4" t="s">
        <v>639</v>
      </c>
      <c r="E93" s="5" t="s">
        <v>777</v>
      </c>
      <c r="F93" s="6">
        <f t="shared" si="1"/>
        <v>3070134</v>
      </c>
      <c r="G93" s="94" t="s">
        <v>50</v>
      </c>
      <c r="H93" s="92">
        <f>VLOOKUP(G93,Sheet2!$A$2:$B$93,2,FALSE)</f>
        <v>0</v>
      </c>
      <c r="I93" s="93" t="s">
        <v>94</v>
      </c>
      <c r="J93" s="92">
        <f>VLOOKUP(I93,Sheet2!$A$2:$B$93,2,FALSE)</f>
        <v>230000</v>
      </c>
      <c r="K93" s="102" t="s">
        <v>52</v>
      </c>
      <c r="L93" s="101">
        <f>VLOOKUP(K93,Sheet2!$A$2:$B$93,2,FALSE)</f>
        <v>0</v>
      </c>
      <c r="M93" s="100" t="s">
        <v>36</v>
      </c>
      <c r="N93" s="101">
        <f>VLOOKUP(M93,Sheet2!$A$2:$B$93,2,FALSE)</f>
        <v>27467</v>
      </c>
      <c r="O93" s="107" t="s">
        <v>39</v>
      </c>
      <c r="P93" s="8">
        <f>VLOOKUP(O93,Sheet2!$A$2:$B$93,2,FALSE)</f>
        <v>311667</v>
      </c>
      <c r="Q93" s="7" t="s">
        <v>159</v>
      </c>
      <c r="R93" s="8">
        <f>VLOOKUP(Q93,Sheet2!$A$2:$B$93,2,FALSE)</f>
        <v>46000</v>
      </c>
      <c r="S93" s="7" t="s">
        <v>40</v>
      </c>
      <c r="T93" s="8">
        <f>VLOOKUP(S93,Sheet2!$A$2:$B$93,2,FALSE)</f>
        <v>1800000</v>
      </c>
      <c r="U93" s="114" t="s">
        <v>54</v>
      </c>
      <c r="V93" s="111">
        <f>VLOOKUP(U93,Sheet2!$A$2:$B$93,2,FALSE)</f>
        <v>175000</v>
      </c>
      <c r="W93" s="113" t="s">
        <v>43</v>
      </c>
      <c r="X93" s="111">
        <f>VLOOKUP(W93,Sheet2!$A$2:$B$93,2,FALSE)</f>
        <v>46000</v>
      </c>
      <c r="Y93" s="113" t="s">
        <v>70</v>
      </c>
      <c r="Z93" s="111">
        <f>VLOOKUP(Y93,Sheet2!$A$2:$B$93,2,FALSE)</f>
        <v>145000</v>
      </c>
      <c r="AA93" s="122" t="s">
        <v>44</v>
      </c>
      <c r="AB93" s="123">
        <f>VLOOKUP(AA93,Sheet2!$A$2:$B$93,2,FALSE)</f>
        <v>89000</v>
      </c>
      <c r="AC93" s="124" t="s">
        <v>45</v>
      </c>
      <c r="AD93" s="123">
        <f>VLOOKUP(AC93,Sheet2!$A$2:$B$93,2,FALSE)</f>
        <v>0</v>
      </c>
      <c r="AE93" s="130" t="s">
        <v>46</v>
      </c>
      <c r="AF93" s="131">
        <f>VLOOKUP(AE93,Sheet2!$A$2:$B$93,2,FALSE)</f>
        <v>175000</v>
      </c>
      <c r="AG93" s="134" t="s">
        <v>63</v>
      </c>
      <c r="AH93" s="131">
        <f>VLOOKUP(AG93,Sheet2!$A$2:$B$93,2,FALSE)</f>
        <v>25000</v>
      </c>
    </row>
    <row r="94" spans="1:34">
      <c r="A94" s="1">
        <v>93</v>
      </c>
      <c r="B94" s="2" t="s">
        <v>437</v>
      </c>
      <c r="C94" s="3" t="s">
        <v>438</v>
      </c>
      <c r="D94" s="4" t="s">
        <v>437</v>
      </c>
      <c r="E94" s="5" t="s">
        <v>777</v>
      </c>
      <c r="F94" s="6">
        <f t="shared" si="1"/>
        <v>3066917</v>
      </c>
      <c r="G94" s="91" t="s">
        <v>34</v>
      </c>
      <c r="H94" s="92">
        <f>VLOOKUP(G94,Sheet2!$A$2:$B$93,2,FALSE)</f>
        <v>37000</v>
      </c>
      <c r="I94" s="93" t="s">
        <v>94</v>
      </c>
      <c r="J94" s="92">
        <f>VLOOKUP(I94,Sheet2!$A$2:$B$93,2,FALSE)</f>
        <v>230000</v>
      </c>
      <c r="K94" s="102" t="s">
        <v>52</v>
      </c>
      <c r="L94" s="101">
        <f>VLOOKUP(K94,Sheet2!$A$2:$B$93,2,FALSE)</f>
        <v>0</v>
      </c>
      <c r="M94" s="100" t="s">
        <v>67</v>
      </c>
      <c r="N94" s="101">
        <f>VLOOKUP(M94,Sheet2!$A$2:$B$93,2,FALSE)</f>
        <v>175000</v>
      </c>
      <c r="O94" s="7" t="s">
        <v>68</v>
      </c>
      <c r="P94" s="8">
        <f>VLOOKUP(O94,Sheet2!$A$2:$B$93,2,FALSE)</f>
        <v>116000</v>
      </c>
      <c r="Q94" s="107" t="s">
        <v>39</v>
      </c>
      <c r="R94" s="8">
        <f>VLOOKUP(Q94,Sheet2!$A$2:$B$93,2,FALSE)</f>
        <v>311667</v>
      </c>
      <c r="S94" s="7" t="s">
        <v>40</v>
      </c>
      <c r="T94" s="8">
        <f>VLOOKUP(S94,Sheet2!$A$2:$B$93,2,FALSE)</f>
        <v>1800000</v>
      </c>
      <c r="U94" s="114" t="s">
        <v>80</v>
      </c>
      <c r="V94" s="111">
        <f>VLOOKUP(U94,Sheet2!$A$2:$B$93,2,FALSE)</f>
        <v>50250</v>
      </c>
      <c r="W94" s="113" t="s">
        <v>43</v>
      </c>
      <c r="X94" s="111">
        <f>VLOOKUP(W94,Sheet2!$A$2:$B$93,2,FALSE)</f>
        <v>46000</v>
      </c>
      <c r="Y94" s="113" t="s">
        <v>74</v>
      </c>
      <c r="Z94" s="111">
        <f>VLOOKUP(Y94,Sheet2!$A$2:$B$93,2,FALSE)</f>
        <v>37000</v>
      </c>
      <c r="AA94" s="122" t="s">
        <v>44</v>
      </c>
      <c r="AB94" s="123">
        <f>VLOOKUP(AA94,Sheet2!$A$2:$B$93,2,FALSE)</f>
        <v>89000</v>
      </c>
      <c r="AC94" s="124" t="s">
        <v>45</v>
      </c>
      <c r="AD94" s="123">
        <f>VLOOKUP(AC94,Sheet2!$A$2:$B$93,2,FALSE)</f>
        <v>0</v>
      </c>
      <c r="AE94" s="130" t="s">
        <v>46</v>
      </c>
      <c r="AF94" s="131">
        <f>VLOOKUP(AE94,Sheet2!$A$2:$B$93,2,FALSE)</f>
        <v>175000</v>
      </c>
      <c r="AG94" s="133" t="s">
        <v>102</v>
      </c>
      <c r="AH94" s="131">
        <f>VLOOKUP(AG94,Sheet2!$A$2:$B$93,2,FALSE)</f>
        <v>0</v>
      </c>
    </row>
    <row r="95" spans="1:34">
      <c r="A95" s="1">
        <v>94</v>
      </c>
      <c r="B95" s="2" t="s">
        <v>508</v>
      </c>
      <c r="C95" s="3" t="s">
        <v>506</v>
      </c>
      <c r="D95" s="4" t="s">
        <v>507</v>
      </c>
      <c r="E95" s="5" t="s">
        <v>777</v>
      </c>
      <c r="F95" s="6">
        <f t="shared" si="1"/>
        <v>3058917</v>
      </c>
      <c r="G95" s="91" t="s">
        <v>51</v>
      </c>
      <c r="H95" s="92">
        <f>VLOOKUP(G95,Sheet2!$A$2:$B$93,2,FALSE)</f>
        <v>230000</v>
      </c>
      <c r="I95" s="95" t="s">
        <v>34</v>
      </c>
      <c r="J95" s="92">
        <f>VLOOKUP(I95,Sheet2!$A$2:$B$93,2,FALSE)</f>
        <v>37000</v>
      </c>
      <c r="K95" s="102" t="s">
        <v>52</v>
      </c>
      <c r="L95" s="101">
        <f>VLOOKUP(K95,Sheet2!$A$2:$B$93,2,FALSE)</f>
        <v>0</v>
      </c>
      <c r="M95" s="100" t="s">
        <v>67</v>
      </c>
      <c r="N95" s="101">
        <f>VLOOKUP(M95,Sheet2!$A$2:$B$93,2,FALSE)</f>
        <v>175000</v>
      </c>
      <c r="O95" s="82" t="s">
        <v>38</v>
      </c>
      <c r="P95" s="8">
        <f>VLOOKUP(O95,Sheet2!$A$2:$B$93,2,FALSE)</f>
        <v>0</v>
      </c>
      <c r="Q95" s="107" t="s">
        <v>39</v>
      </c>
      <c r="R95" s="8">
        <f>VLOOKUP(Q95,Sheet2!$A$2:$B$93,2,FALSE)</f>
        <v>311667</v>
      </c>
      <c r="S95" s="7" t="s">
        <v>40</v>
      </c>
      <c r="T95" s="8">
        <f>VLOOKUP(S95,Sheet2!$A$2:$B$93,2,FALSE)</f>
        <v>1800000</v>
      </c>
      <c r="U95" s="114" t="s">
        <v>43</v>
      </c>
      <c r="V95" s="111">
        <f>VLOOKUP(U95,Sheet2!$A$2:$B$93,2,FALSE)</f>
        <v>46000</v>
      </c>
      <c r="W95" s="113" t="s">
        <v>80</v>
      </c>
      <c r="X95" s="111">
        <f>VLOOKUP(W95,Sheet2!$A$2:$B$93,2,FALSE)</f>
        <v>50250</v>
      </c>
      <c r="Y95" s="113" t="s">
        <v>70</v>
      </c>
      <c r="Z95" s="111">
        <f>VLOOKUP(Y95,Sheet2!$A$2:$B$93,2,FALSE)</f>
        <v>145000</v>
      </c>
      <c r="AA95" s="122" t="s">
        <v>44</v>
      </c>
      <c r="AB95" s="123">
        <f>VLOOKUP(AA95,Sheet2!$A$2:$B$93,2,FALSE)</f>
        <v>89000</v>
      </c>
      <c r="AC95" s="124" t="s">
        <v>45</v>
      </c>
      <c r="AD95" s="123">
        <f>VLOOKUP(AC95,Sheet2!$A$2:$B$93,2,FALSE)</f>
        <v>0</v>
      </c>
      <c r="AE95" s="130" t="s">
        <v>46</v>
      </c>
      <c r="AF95" s="131">
        <f>VLOOKUP(AE95,Sheet2!$A$2:$B$93,2,FALSE)</f>
        <v>175000</v>
      </c>
      <c r="AG95" s="133" t="s">
        <v>47</v>
      </c>
      <c r="AH95" s="131">
        <f>VLOOKUP(AG95,Sheet2!$A$2:$B$93,2,FALSE)</f>
        <v>0</v>
      </c>
    </row>
    <row r="96" spans="1:34">
      <c r="A96" s="1">
        <v>95</v>
      </c>
      <c r="B96" s="2" t="s">
        <v>92</v>
      </c>
      <c r="C96" s="3" t="s">
        <v>93</v>
      </c>
      <c r="D96" s="4" t="s">
        <v>92</v>
      </c>
      <c r="E96" s="5" t="s">
        <v>777</v>
      </c>
      <c r="F96" s="6">
        <f t="shared" si="1"/>
        <v>3057384</v>
      </c>
      <c r="G96" s="94" t="s">
        <v>84</v>
      </c>
      <c r="H96" s="92">
        <f>VLOOKUP(G96,Sheet2!$A$2:$B$93,2,FALSE)</f>
        <v>0</v>
      </c>
      <c r="I96" s="93" t="s">
        <v>94</v>
      </c>
      <c r="J96" s="92">
        <f>VLOOKUP(I96,Sheet2!$A$2:$B$93,2,FALSE)</f>
        <v>230000</v>
      </c>
      <c r="K96" s="100" t="s">
        <v>36</v>
      </c>
      <c r="L96" s="101">
        <f>VLOOKUP(K96,Sheet2!$A$2:$B$93,2,FALSE)</f>
        <v>27467</v>
      </c>
      <c r="M96" s="100" t="s">
        <v>67</v>
      </c>
      <c r="N96" s="101">
        <f>VLOOKUP(M96,Sheet2!$A$2:$B$93,2,FALSE)</f>
        <v>175000</v>
      </c>
      <c r="O96" s="7" t="s">
        <v>68</v>
      </c>
      <c r="P96" s="8">
        <f>VLOOKUP(O96,Sheet2!$A$2:$B$93,2,FALSE)</f>
        <v>116000</v>
      </c>
      <c r="Q96" s="107" t="s">
        <v>39</v>
      </c>
      <c r="R96" s="8">
        <f>VLOOKUP(Q96,Sheet2!$A$2:$B$93,2,FALSE)</f>
        <v>311667</v>
      </c>
      <c r="S96" s="7" t="s">
        <v>40</v>
      </c>
      <c r="T96" s="8">
        <f>VLOOKUP(S96,Sheet2!$A$2:$B$93,2,FALSE)</f>
        <v>1800000</v>
      </c>
      <c r="U96" s="114" t="s">
        <v>74</v>
      </c>
      <c r="V96" s="111">
        <f>VLOOKUP(U96,Sheet2!$A$2:$B$93,2,FALSE)</f>
        <v>37000</v>
      </c>
      <c r="W96" s="113" t="s">
        <v>43</v>
      </c>
      <c r="X96" s="111">
        <f>VLOOKUP(W96,Sheet2!$A$2:$B$93,2,FALSE)</f>
        <v>46000</v>
      </c>
      <c r="Y96" s="113" t="s">
        <v>80</v>
      </c>
      <c r="Z96" s="111">
        <f>VLOOKUP(Y96,Sheet2!$A$2:$B$93,2,FALSE)</f>
        <v>50250</v>
      </c>
      <c r="AA96" s="122" t="s">
        <v>44</v>
      </c>
      <c r="AB96" s="123">
        <f>VLOOKUP(AA96,Sheet2!$A$2:$B$93,2,FALSE)</f>
        <v>89000</v>
      </c>
      <c r="AC96" s="124" t="s">
        <v>45</v>
      </c>
      <c r="AD96" s="123">
        <f>VLOOKUP(AC96,Sheet2!$A$2:$B$93,2,FALSE)</f>
        <v>0</v>
      </c>
      <c r="AE96" s="130" t="s">
        <v>46</v>
      </c>
      <c r="AF96" s="131">
        <f>VLOOKUP(AE96,Sheet2!$A$2:$B$93,2,FALSE)</f>
        <v>175000</v>
      </c>
      <c r="AG96" s="133" t="s">
        <v>47</v>
      </c>
      <c r="AH96" s="131">
        <f>VLOOKUP(AG96,Sheet2!$A$2:$B$93,2,FALSE)</f>
        <v>0</v>
      </c>
    </row>
    <row r="97" spans="1:34">
      <c r="A97" s="1">
        <v>96</v>
      </c>
      <c r="B97" s="2" t="s">
        <v>625</v>
      </c>
      <c r="C97" s="3" t="s">
        <v>626</v>
      </c>
      <c r="D97" s="4" t="s">
        <v>625</v>
      </c>
      <c r="E97" s="5" t="s">
        <v>777</v>
      </c>
      <c r="F97" s="6">
        <f t="shared" si="1"/>
        <v>3047917</v>
      </c>
      <c r="G97" s="91" t="s">
        <v>51</v>
      </c>
      <c r="H97" s="92">
        <f>VLOOKUP(G97,Sheet2!$A$2:$B$93,2,FALSE)</f>
        <v>230000</v>
      </c>
      <c r="I97" s="93" t="s">
        <v>94</v>
      </c>
      <c r="J97" s="92">
        <f>VLOOKUP(I97,Sheet2!$A$2:$B$93,2,FALSE)</f>
        <v>230000</v>
      </c>
      <c r="K97" s="102" t="s">
        <v>52</v>
      </c>
      <c r="L97" s="101">
        <f>VLOOKUP(K97,Sheet2!$A$2:$B$93,2,FALSE)</f>
        <v>0</v>
      </c>
      <c r="M97" s="100" t="s">
        <v>67</v>
      </c>
      <c r="N97" s="101">
        <f>VLOOKUP(M97,Sheet2!$A$2:$B$93,2,FALSE)</f>
        <v>175000</v>
      </c>
      <c r="O97" s="7" t="s">
        <v>68</v>
      </c>
      <c r="P97" s="8">
        <f>VLOOKUP(O97,Sheet2!$A$2:$B$93,2,FALSE)</f>
        <v>116000</v>
      </c>
      <c r="Q97" s="107" t="s">
        <v>39</v>
      </c>
      <c r="R97" s="8">
        <f>VLOOKUP(Q97,Sheet2!$A$2:$B$93,2,FALSE)</f>
        <v>311667</v>
      </c>
      <c r="S97" s="7" t="s">
        <v>40</v>
      </c>
      <c r="T97" s="8">
        <f>VLOOKUP(S97,Sheet2!$A$2:$B$93,2,FALSE)</f>
        <v>1800000</v>
      </c>
      <c r="U97" s="114" t="s">
        <v>80</v>
      </c>
      <c r="V97" s="111">
        <f>VLOOKUP(U97,Sheet2!$A$2:$B$93,2,FALSE)</f>
        <v>50250</v>
      </c>
      <c r="W97" s="112" t="s">
        <v>205</v>
      </c>
      <c r="X97" s="111">
        <f>VLOOKUP(W97,Sheet2!$A$2:$B$93,2,FALSE)</f>
        <v>0</v>
      </c>
      <c r="Y97" s="113" t="s">
        <v>43</v>
      </c>
      <c r="Z97" s="111">
        <f>VLOOKUP(Y97,Sheet2!$A$2:$B$93,2,FALSE)</f>
        <v>46000</v>
      </c>
      <c r="AA97" s="125" t="s">
        <v>167</v>
      </c>
      <c r="AB97" s="123">
        <f>VLOOKUP(AA97,Sheet2!$A$2:$B$93,2,FALSE)</f>
        <v>0</v>
      </c>
      <c r="AC97" s="126" t="s">
        <v>55</v>
      </c>
      <c r="AD97" s="123">
        <f>VLOOKUP(AC97,Sheet2!$A$2:$B$93,2,FALSE)</f>
        <v>89000</v>
      </c>
      <c r="AE97" s="86" t="s">
        <v>71</v>
      </c>
      <c r="AF97" s="131">
        <f>VLOOKUP(AE97,Sheet2!$A$2:$B$93,2,FALSE)</f>
        <v>0</v>
      </c>
      <c r="AG97" s="133" t="s">
        <v>47</v>
      </c>
      <c r="AH97" s="131">
        <f>VLOOKUP(AG97,Sheet2!$A$2:$B$93,2,FALSE)</f>
        <v>0</v>
      </c>
    </row>
    <row r="98" spans="1:34">
      <c r="A98" s="1">
        <v>97</v>
      </c>
      <c r="B98" s="2" t="s">
        <v>391</v>
      </c>
      <c r="C98" s="3" t="s">
        <v>389</v>
      </c>
      <c r="D98" s="4" t="s">
        <v>390</v>
      </c>
      <c r="E98" s="5" t="s">
        <v>222</v>
      </c>
      <c r="F98" s="6">
        <f t="shared" si="1"/>
        <v>3043134</v>
      </c>
      <c r="G98" s="91" t="s">
        <v>51</v>
      </c>
      <c r="H98" s="92">
        <f>VLOOKUP(G98,Sheet2!$A$2:$B$93,2,FALSE)</f>
        <v>230000</v>
      </c>
      <c r="I98" s="93" t="s">
        <v>94</v>
      </c>
      <c r="J98" s="92">
        <f>VLOOKUP(I98,Sheet2!$A$2:$B$93,2,FALSE)</f>
        <v>230000</v>
      </c>
      <c r="K98" s="100" t="s">
        <v>264</v>
      </c>
      <c r="L98" s="101">
        <f>VLOOKUP(K98,Sheet2!$A$2:$B$93,2,FALSE)</f>
        <v>27467</v>
      </c>
      <c r="M98" s="100" t="s">
        <v>147</v>
      </c>
      <c r="N98" s="101">
        <f>VLOOKUP(M98,Sheet2!$A$2:$B$93,2,FALSE)</f>
        <v>89000</v>
      </c>
      <c r="O98" s="107" t="s">
        <v>39</v>
      </c>
      <c r="P98" s="8">
        <f>VLOOKUP(O98,Sheet2!$A$2:$B$93,2,FALSE)</f>
        <v>311667</v>
      </c>
      <c r="Q98" s="82" t="s">
        <v>38</v>
      </c>
      <c r="R98" s="8">
        <f>VLOOKUP(Q98,Sheet2!$A$2:$B$93,2,FALSE)</f>
        <v>0</v>
      </c>
      <c r="S98" s="7" t="s">
        <v>40</v>
      </c>
      <c r="T98" s="8">
        <f>VLOOKUP(S98,Sheet2!$A$2:$B$93,2,FALSE)</f>
        <v>1800000</v>
      </c>
      <c r="U98" s="110" t="s">
        <v>123</v>
      </c>
      <c r="V98" s="111">
        <f>VLOOKUP(U98,Sheet2!$A$2:$B$93,2,FALSE)</f>
        <v>0</v>
      </c>
      <c r="W98" s="113" t="s">
        <v>60</v>
      </c>
      <c r="X98" s="111">
        <f>VLOOKUP(W98,Sheet2!$A$2:$B$93,2,FALSE)</f>
        <v>68000</v>
      </c>
      <c r="Y98" s="113" t="s">
        <v>160</v>
      </c>
      <c r="Z98" s="111">
        <f>VLOOKUP(Y98,Sheet2!$A$2:$B$93,2,FALSE)</f>
        <v>23000</v>
      </c>
      <c r="AA98" s="122" t="s">
        <v>44</v>
      </c>
      <c r="AB98" s="123">
        <f>VLOOKUP(AA98,Sheet2!$A$2:$B$93,2,FALSE)</f>
        <v>89000</v>
      </c>
      <c r="AC98" s="124" t="s">
        <v>45</v>
      </c>
      <c r="AD98" s="123">
        <f>VLOOKUP(AC98,Sheet2!$A$2:$B$93,2,FALSE)</f>
        <v>0</v>
      </c>
      <c r="AE98" s="130" t="s">
        <v>46</v>
      </c>
      <c r="AF98" s="131">
        <f>VLOOKUP(AE98,Sheet2!$A$2:$B$93,2,FALSE)</f>
        <v>175000</v>
      </c>
      <c r="AG98" s="133" t="s">
        <v>47</v>
      </c>
      <c r="AH98" s="131">
        <f>VLOOKUP(AG98,Sheet2!$A$2:$B$93,2,FALSE)</f>
        <v>0</v>
      </c>
    </row>
    <row r="99" spans="1:34">
      <c r="A99" s="1">
        <v>98</v>
      </c>
      <c r="B99" s="2" t="s">
        <v>202</v>
      </c>
      <c r="C99" s="3" t="s">
        <v>203</v>
      </c>
      <c r="D99" s="4" t="s">
        <v>204</v>
      </c>
      <c r="E99" s="5" t="s">
        <v>777</v>
      </c>
      <c r="F99" s="6">
        <f t="shared" si="1"/>
        <v>3039917</v>
      </c>
      <c r="G99" s="91" t="s">
        <v>51</v>
      </c>
      <c r="H99" s="92">
        <f>VLOOKUP(G99,Sheet2!$A$2:$B$93,2,FALSE)</f>
        <v>230000</v>
      </c>
      <c r="I99" s="95" t="s">
        <v>109</v>
      </c>
      <c r="J99" s="92">
        <f>VLOOKUP(I99,Sheet2!$A$2:$B$93,2,FALSE)</f>
        <v>230000</v>
      </c>
      <c r="K99" s="102" t="s">
        <v>52</v>
      </c>
      <c r="L99" s="101">
        <f>VLOOKUP(K99,Sheet2!$A$2:$B$93,2,FALSE)</f>
        <v>0</v>
      </c>
      <c r="M99" s="100" t="s">
        <v>67</v>
      </c>
      <c r="N99" s="101">
        <f>VLOOKUP(M99,Sheet2!$A$2:$B$93,2,FALSE)</f>
        <v>175000</v>
      </c>
      <c r="O99" s="7" t="s">
        <v>97</v>
      </c>
      <c r="P99" s="8">
        <f>VLOOKUP(O99,Sheet2!$A$2:$B$93,2,FALSE)</f>
        <v>68000</v>
      </c>
      <c r="Q99" s="107" t="s">
        <v>39</v>
      </c>
      <c r="R99" s="8">
        <f>VLOOKUP(Q99,Sheet2!$A$2:$B$93,2,FALSE)</f>
        <v>311667</v>
      </c>
      <c r="S99" s="7" t="s">
        <v>40</v>
      </c>
      <c r="T99" s="8">
        <f>VLOOKUP(S99,Sheet2!$A$2:$B$93,2,FALSE)</f>
        <v>1800000</v>
      </c>
      <c r="U99" s="110" t="s">
        <v>130</v>
      </c>
      <c r="V99" s="111">
        <f>VLOOKUP(U99,Sheet2!$A$2:$B$93,2,FALSE)</f>
        <v>0</v>
      </c>
      <c r="W99" s="112" t="s">
        <v>205</v>
      </c>
      <c r="X99" s="111">
        <f>VLOOKUP(W99,Sheet2!$A$2:$B$93,2,FALSE)</f>
        <v>0</v>
      </c>
      <c r="Y99" s="113" t="s">
        <v>80</v>
      </c>
      <c r="Z99" s="111">
        <f>VLOOKUP(Y99,Sheet2!$A$2:$B$93,2,FALSE)</f>
        <v>50250</v>
      </c>
      <c r="AA99" s="125" t="s">
        <v>45</v>
      </c>
      <c r="AB99" s="123">
        <f>VLOOKUP(AA99,Sheet2!$A$2:$B$93,2,FALSE)</f>
        <v>0</v>
      </c>
      <c r="AC99" s="124" t="s">
        <v>62</v>
      </c>
      <c r="AD99" s="123">
        <f>VLOOKUP(AC99,Sheet2!$A$2:$B$93,2,FALSE)</f>
        <v>0</v>
      </c>
      <c r="AE99" s="130" t="s">
        <v>46</v>
      </c>
      <c r="AF99" s="131">
        <f>VLOOKUP(AE99,Sheet2!$A$2:$B$93,2,FALSE)</f>
        <v>175000</v>
      </c>
      <c r="AG99" s="133" t="s">
        <v>47</v>
      </c>
      <c r="AH99" s="131">
        <f>VLOOKUP(AG99,Sheet2!$A$2:$B$93,2,FALSE)</f>
        <v>0</v>
      </c>
    </row>
    <row r="100" spans="1:34">
      <c r="A100" s="1">
        <v>99</v>
      </c>
      <c r="B100" s="2" t="s">
        <v>131</v>
      </c>
      <c r="C100" s="3" t="s">
        <v>126</v>
      </c>
      <c r="D100" s="4" t="s">
        <v>127</v>
      </c>
      <c r="E100" s="5" t="s">
        <v>777</v>
      </c>
      <c r="F100" s="6">
        <f t="shared" si="1"/>
        <v>3039000</v>
      </c>
      <c r="G100" s="94" t="s">
        <v>84</v>
      </c>
      <c r="H100" s="92">
        <f>VLOOKUP(G100,Sheet2!$A$2:$B$93,2,FALSE)</f>
        <v>0</v>
      </c>
      <c r="I100" s="96" t="s">
        <v>50</v>
      </c>
      <c r="J100" s="92">
        <f>VLOOKUP(I100,Sheet2!$A$2:$B$93,2,FALSE)</f>
        <v>0</v>
      </c>
      <c r="K100" s="100" t="s">
        <v>132</v>
      </c>
      <c r="L100" s="101">
        <f>VLOOKUP(K100,Sheet2!$A$2:$B$93,2,FALSE)</f>
        <v>413333</v>
      </c>
      <c r="M100" s="102" t="s">
        <v>52</v>
      </c>
      <c r="N100" s="101">
        <f>VLOOKUP(M100,Sheet2!$A$2:$B$93,2,FALSE)</f>
        <v>0</v>
      </c>
      <c r="O100" s="7" t="s">
        <v>133</v>
      </c>
      <c r="P100" s="8">
        <f>VLOOKUP(O100,Sheet2!$A$2:$B$93,2,FALSE)</f>
        <v>311667</v>
      </c>
      <c r="Q100" s="7" t="s">
        <v>134</v>
      </c>
      <c r="R100" s="8">
        <f>VLOOKUP(Q100,Sheet2!$A$2:$B$93,2,FALSE)</f>
        <v>37000</v>
      </c>
      <c r="S100" s="7" t="s">
        <v>40</v>
      </c>
      <c r="T100" s="8">
        <f>VLOOKUP(S100,Sheet2!$A$2:$B$93,2,FALSE)</f>
        <v>1800000</v>
      </c>
      <c r="U100" s="110" t="s">
        <v>42</v>
      </c>
      <c r="V100" s="111">
        <f>VLOOKUP(U100,Sheet2!$A$2:$B$93,2,FALSE)</f>
        <v>0</v>
      </c>
      <c r="W100" s="113" t="s">
        <v>60</v>
      </c>
      <c r="X100" s="111">
        <f>VLOOKUP(W100,Sheet2!$A$2:$B$93,2,FALSE)</f>
        <v>68000</v>
      </c>
      <c r="Y100" s="113" t="s">
        <v>70</v>
      </c>
      <c r="Z100" s="111">
        <f>VLOOKUP(Y100,Sheet2!$A$2:$B$93,2,FALSE)</f>
        <v>145000</v>
      </c>
      <c r="AA100" s="122" t="s">
        <v>44</v>
      </c>
      <c r="AB100" s="123">
        <f>VLOOKUP(AA100,Sheet2!$A$2:$B$93,2,FALSE)</f>
        <v>89000</v>
      </c>
      <c r="AC100" s="124" t="s">
        <v>45</v>
      </c>
      <c r="AD100" s="123">
        <f>VLOOKUP(AC100,Sheet2!$A$2:$B$93,2,FALSE)</f>
        <v>0</v>
      </c>
      <c r="AE100" s="130" t="s">
        <v>46</v>
      </c>
      <c r="AF100" s="131">
        <f>VLOOKUP(AE100,Sheet2!$A$2:$B$93,2,FALSE)</f>
        <v>175000</v>
      </c>
      <c r="AG100" s="133" t="s">
        <v>47</v>
      </c>
      <c r="AH100" s="131">
        <f>VLOOKUP(AG100,Sheet2!$A$2:$B$93,2,FALSE)</f>
        <v>0</v>
      </c>
    </row>
    <row r="101" spans="1:34">
      <c r="A101" s="1">
        <v>100</v>
      </c>
      <c r="B101" s="2" t="s">
        <v>350</v>
      </c>
      <c r="C101" s="3" t="s">
        <v>346</v>
      </c>
      <c r="D101" s="4" t="s">
        <v>347</v>
      </c>
      <c r="E101" s="5" t="s">
        <v>777</v>
      </c>
      <c r="F101" s="6">
        <f t="shared" si="1"/>
        <v>3035917</v>
      </c>
      <c r="G101" s="94" t="s">
        <v>84</v>
      </c>
      <c r="H101" s="92">
        <f>VLOOKUP(G101,Sheet2!$A$2:$B$93,2,FALSE)</f>
        <v>0</v>
      </c>
      <c r="I101" s="93" t="s">
        <v>94</v>
      </c>
      <c r="J101" s="92">
        <f>VLOOKUP(I101,Sheet2!$A$2:$B$93,2,FALSE)</f>
        <v>230000</v>
      </c>
      <c r="K101" s="102" t="s">
        <v>52</v>
      </c>
      <c r="L101" s="101">
        <f>VLOOKUP(K101,Sheet2!$A$2:$B$93,2,FALSE)</f>
        <v>0</v>
      </c>
      <c r="M101" s="100" t="s">
        <v>67</v>
      </c>
      <c r="N101" s="101">
        <f>VLOOKUP(M101,Sheet2!$A$2:$B$93,2,FALSE)</f>
        <v>175000</v>
      </c>
      <c r="O101" s="7" t="s">
        <v>68</v>
      </c>
      <c r="P101" s="8">
        <f>VLOOKUP(O101,Sheet2!$A$2:$B$93,2,FALSE)</f>
        <v>116000</v>
      </c>
      <c r="Q101" s="107" t="s">
        <v>39</v>
      </c>
      <c r="R101" s="8">
        <f>VLOOKUP(Q101,Sheet2!$A$2:$B$93,2,FALSE)</f>
        <v>311667</v>
      </c>
      <c r="S101" s="7" t="s">
        <v>40</v>
      </c>
      <c r="T101" s="8">
        <f>VLOOKUP(S101,Sheet2!$A$2:$B$93,2,FALSE)</f>
        <v>1800000</v>
      </c>
      <c r="U101" s="110" t="s">
        <v>41</v>
      </c>
      <c r="V101" s="111">
        <f>VLOOKUP(U101,Sheet2!$A$2:$B$93,2,FALSE)</f>
        <v>0</v>
      </c>
      <c r="W101" s="112" t="s">
        <v>42</v>
      </c>
      <c r="X101" s="111">
        <f>VLOOKUP(W101,Sheet2!$A$2:$B$93,2,FALSE)</f>
        <v>0</v>
      </c>
      <c r="Y101" s="113" t="s">
        <v>80</v>
      </c>
      <c r="Z101" s="111">
        <f>VLOOKUP(Y101,Sheet2!$A$2:$B$93,2,FALSE)</f>
        <v>50250</v>
      </c>
      <c r="AA101" s="122" t="s">
        <v>44</v>
      </c>
      <c r="AB101" s="123">
        <f>VLOOKUP(AA101,Sheet2!$A$2:$B$93,2,FALSE)</f>
        <v>89000</v>
      </c>
      <c r="AC101" s="126" t="s">
        <v>55</v>
      </c>
      <c r="AD101" s="123">
        <f>VLOOKUP(AC101,Sheet2!$A$2:$B$93,2,FALSE)</f>
        <v>89000</v>
      </c>
      <c r="AE101" s="130" t="s">
        <v>46</v>
      </c>
      <c r="AF101" s="131">
        <f>VLOOKUP(AE101,Sheet2!$A$2:$B$93,2,FALSE)</f>
        <v>175000</v>
      </c>
      <c r="AG101" s="133" t="s">
        <v>102</v>
      </c>
      <c r="AH101" s="131">
        <f>VLOOKUP(AG101,Sheet2!$A$2:$B$93,2,FALSE)</f>
        <v>0</v>
      </c>
    </row>
    <row r="102" spans="1:34">
      <c r="A102" s="1">
        <v>101</v>
      </c>
      <c r="B102" s="2" t="s">
        <v>331</v>
      </c>
      <c r="C102" s="3" t="s">
        <v>332</v>
      </c>
      <c r="D102" s="4" t="s">
        <v>333</v>
      </c>
      <c r="E102" s="5" t="s">
        <v>777</v>
      </c>
      <c r="F102" s="6">
        <f t="shared" si="1"/>
        <v>3030333</v>
      </c>
      <c r="G102" s="91" t="s">
        <v>34</v>
      </c>
      <c r="H102" s="92">
        <f>VLOOKUP(G102,Sheet2!$A$2:$B$93,2,FALSE)</f>
        <v>37000</v>
      </c>
      <c r="I102" s="96" t="s">
        <v>50</v>
      </c>
      <c r="J102" s="92">
        <f>VLOOKUP(I102,Sheet2!$A$2:$B$93,2,FALSE)</f>
        <v>0</v>
      </c>
      <c r="K102" s="102" t="s">
        <v>52</v>
      </c>
      <c r="L102" s="101">
        <f>VLOOKUP(K102,Sheet2!$A$2:$B$93,2,FALSE)</f>
        <v>0</v>
      </c>
      <c r="M102" s="100" t="s">
        <v>132</v>
      </c>
      <c r="N102" s="101">
        <f>VLOOKUP(M102,Sheet2!$A$2:$B$93,2,FALSE)</f>
        <v>413333</v>
      </c>
      <c r="O102" s="7" t="s">
        <v>68</v>
      </c>
      <c r="P102" s="8">
        <f>VLOOKUP(O102,Sheet2!$A$2:$B$93,2,FALSE)</f>
        <v>116000</v>
      </c>
      <c r="Q102" s="7" t="s">
        <v>175</v>
      </c>
      <c r="R102" s="8">
        <f>VLOOKUP(Q102,Sheet2!$A$2:$B$93,2,FALSE)</f>
        <v>116000</v>
      </c>
      <c r="S102" s="7" t="s">
        <v>40</v>
      </c>
      <c r="T102" s="8">
        <f>VLOOKUP(S102,Sheet2!$A$2:$B$93,2,FALSE)</f>
        <v>1800000</v>
      </c>
      <c r="U102" s="114" t="s">
        <v>43</v>
      </c>
      <c r="V102" s="111">
        <f>VLOOKUP(U102,Sheet2!$A$2:$B$93,2,FALSE)</f>
        <v>46000</v>
      </c>
      <c r="W102" s="113" t="s">
        <v>60</v>
      </c>
      <c r="X102" s="111">
        <f>VLOOKUP(W102,Sheet2!$A$2:$B$93,2,FALSE)</f>
        <v>68000</v>
      </c>
      <c r="Y102" s="113" t="s">
        <v>70</v>
      </c>
      <c r="Z102" s="111">
        <f>VLOOKUP(Y102,Sheet2!$A$2:$B$93,2,FALSE)</f>
        <v>145000</v>
      </c>
      <c r="AA102" s="122" t="s">
        <v>44</v>
      </c>
      <c r="AB102" s="123">
        <f>VLOOKUP(AA102,Sheet2!$A$2:$B$93,2,FALSE)</f>
        <v>89000</v>
      </c>
      <c r="AC102" s="124" t="s">
        <v>45</v>
      </c>
      <c r="AD102" s="123">
        <f>VLOOKUP(AC102,Sheet2!$A$2:$B$93,2,FALSE)</f>
        <v>0</v>
      </c>
      <c r="AE102" s="130" t="s">
        <v>46</v>
      </c>
      <c r="AF102" s="131">
        <f>VLOOKUP(AE102,Sheet2!$A$2:$B$93,2,FALSE)</f>
        <v>175000</v>
      </c>
      <c r="AG102" s="134" t="s">
        <v>63</v>
      </c>
      <c r="AH102" s="131">
        <f>VLOOKUP(AG102,Sheet2!$A$2:$B$93,2,FALSE)</f>
        <v>25000</v>
      </c>
    </row>
    <row r="103" spans="1:34">
      <c r="A103" s="1">
        <v>102</v>
      </c>
      <c r="B103" s="2" t="s">
        <v>635</v>
      </c>
      <c r="C103" s="3" t="s">
        <v>636</v>
      </c>
      <c r="D103" s="4" t="s">
        <v>152</v>
      </c>
      <c r="E103" s="5" t="s">
        <v>777</v>
      </c>
      <c r="F103" s="6">
        <f t="shared" si="1"/>
        <v>3021917</v>
      </c>
      <c r="G103" s="91" t="s">
        <v>51</v>
      </c>
      <c r="H103" s="92">
        <f>VLOOKUP(G103,Sheet2!$A$2:$B$93,2,FALSE)</f>
        <v>230000</v>
      </c>
      <c r="I103" s="95" t="s">
        <v>58</v>
      </c>
      <c r="J103" s="92">
        <f>VLOOKUP(I103,Sheet2!$A$2:$B$93,2,FALSE)</f>
        <v>50250</v>
      </c>
      <c r="K103" s="102" t="s">
        <v>52</v>
      </c>
      <c r="L103" s="101">
        <f>VLOOKUP(K103,Sheet2!$A$2:$B$93,2,FALSE)</f>
        <v>0</v>
      </c>
      <c r="M103" s="100" t="s">
        <v>67</v>
      </c>
      <c r="N103" s="101">
        <f>VLOOKUP(M103,Sheet2!$A$2:$B$93,2,FALSE)</f>
        <v>175000</v>
      </c>
      <c r="O103" s="82" t="s">
        <v>38</v>
      </c>
      <c r="P103" s="8">
        <f>VLOOKUP(O103,Sheet2!$A$2:$B$93,2,FALSE)</f>
        <v>0</v>
      </c>
      <c r="Q103" s="107" t="s">
        <v>39</v>
      </c>
      <c r="R103" s="8">
        <f>VLOOKUP(Q103,Sheet2!$A$2:$B$93,2,FALSE)</f>
        <v>311667</v>
      </c>
      <c r="S103" s="7" t="s">
        <v>40</v>
      </c>
      <c r="T103" s="8">
        <f>VLOOKUP(S103,Sheet2!$A$2:$B$93,2,FALSE)</f>
        <v>1800000</v>
      </c>
      <c r="U103" s="110" t="s">
        <v>90</v>
      </c>
      <c r="V103" s="111">
        <f>VLOOKUP(U103,Sheet2!$A$2:$B$93,2,FALSE)</f>
        <v>0</v>
      </c>
      <c r="W103" s="113" t="s">
        <v>43</v>
      </c>
      <c r="X103" s="111">
        <f>VLOOKUP(W103,Sheet2!$A$2:$B$93,2,FALSE)</f>
        <v>46000</v>
      </c>
      <c r="Y103" s="113" t="s">
        <v>70</v>
      </c>
      <c r="Z103" s="111">
        <f>VLOOKUP(Y103,Sheet2!$A$2:$B$93,2,FALSE)</f>
        <v>145000</v>
      </c>
      <c r="AA103" s="122" t="s">
        <v>44</v>
      </c>
      <c r="AB103" s="123">
        <f>VLOOKUP(AA103,Sheet2!$A$2:$B$93,2,FALSE)</f>
        <v>89000</v>
      </c>
      <c r="AC103" s="124" t="s">
        <v>45</v>
      </c>
      <c r="AD103" s="123">
        <f>VLOOKUP(AC103,Sheet2!$A$2:$B$93,2,FALSE)</f>
        <v>0</v>
      </c>
      <c r="AE103" s="130" t="s">
        <v>46</v>
      </c>
      <c r="AF103" s="131">
        <f>VLOOKUP(AE103,Sheet2!$A$2:$B$93,2,FALSE)</f>
        <v>175000</v>
      </c>
      <c r="AG103" s="133" t="s">
        <v>102</v>
      </c>
      <c r="AH103" s="131">
        <f>VLOOKUP(AG103,Sheet2!$A$2:$B$93,2,FALSE)</f>
        <v>0</v>
      </c>
    </row>
    <row r="104" spans="1:34">
      <c r="A104" s="1">
        <v>103</v>
      </c>
      <c r="B104" s="2" t="s">
        <v>348</v>
      </c>
      <c r="C104" s="3" t="s">
        <v>346</v>
      </c>
      <c r="D104" s="4" t="s">
        <v>347</v>
      </c>
      <c r="E104" s="5" t="s">
        <v>777</v>
      </c>
      <c r="F104" s="6">
        <f t="shared" si="1"/>
        <v>3011917</v>
      </c>
      <c r="G104" s="91" t="s">
        <v>51</v>
      </c>
      <c r="H104" s="92">
        <f>VLOOKUP(G104,Sheet2!$A$2:$B$93,2,FALSE)</f>
        <v>230000</v>
      </c>
      <c r="I104" s="95" t="s">
        <v>58</v>
      </c>
      <c r="J104" s="92">
        <f>VLOOKUP(I104,Sheet2!$A$2:$B$93,2,FALSE)</f>
        <v>50250</v>
      </c>
      <c r="K104" s="100" t="s">
        <v>37</v>
      </c>
      <c r="L104" s="101">
        <f>VLOOKUP(K104,Sheet2!$A$2:$B$93,2,FALSE)</f>
        <v>56500</v>
      </c>
      <c r="M104" s="100" t="s">
        <v>67</v>
      </c>
      <c r="N104" s="101">
        <f>VLOOKUP(M104,Sheet2!$A$2:$B$93,2,FALSE)</f>
        <v>175000</v>
      </c>
      <c r="O104" s="7" t="s">
        <v>274</v>
      </c>
      <c r="P104" s="8">
        <f>VLOOKUP(O104,Sheet2!$A$2:$B$93,2,FALSE)</f>
        <v>56500</v>
      </c>
      <c r="Q104" s="7" t="s">
        <v>97</v>
      </c>
      <c r="R104" s="8">
        <f>VLOOKUP(Q104,Sheet2!$A$2:$B$93,2,FALSE)</f>
        <v>68000</v>
      </c>
      <c r="S104" s="7" t="s">
        <v>40</v>
      </c>
      <c r="T104" s="8">
        <f>VLOOKUP(S104,Sheet2!$A$2:$B$93,2,FALSE)</f>
        <v>1800000</v>
      </c>
      <c r="U104" s="110" t="s">
        <v>42</v>
      </c>
      <c r="V104" s="111">
        <f>VLOOKUP(U104,Sheet2!$A$2:$B$93,2,FALSE)</f>
        <v>0</v>
      </c>
      <c r="W104" s="115" t="s">
        <v>111</v>
      </c>
      <c r="X104" s="111">
        <f>VLOOKUP(W104,Sheet2!$A$2:$B$93,2,FALSE)</f>
        <v>311667</v>
      </c>
      <c r="Y104" s="112" t="s">
        <v>205</v>
      </c>
      <c r="Z104" s="111">
        <f>VLOOKUP(Y104,Sheet2!$A$2:$B$93,2,FALSE)</f>
        <v>0</v>
      </c>
      <c r="AA104" s="122" t="s">
        <v>44</v>
      </c>
      <c r="AB104" s="123">
        <f>VLOOKUP(AA104,Sheet2!$A$2:$B$93,2,FALSE)</f>
        <v>89000</v>
      </c>
      <c r="AC104" s="124" t="s">
        <v>45</v>
      </c>
      <c r="AD104" s="123">
        <f>VLOOKUP(AC104,Sheet2!$A$2:$B$93,2,FALSE)</f>
        <v>0</v>
      </c>
      <c r="AE104" s="130" t="s">
        <v>46</v>
      </c>
      <c r="AF104" s="131">
        <f>VLOOKUP(AE104,Sheet2!$A$2:$B$93,2,FALSE)</f>
        <v>175000</v>
      </c>
      <c r="AG104" s="133" t="s">
        <v>102</v>
      </c>
      <c r="AH104" s="131">
        <f>VLOOKUP(AG104,Sheet2!$A$2:$B$93,2,FALSE)</f>
        <v>0</v>
      </c>
    </row>
    <row r="105" spans="1:34">
      <c r="A105" s="1">
        <v>104</v>
      </c>
      <c r="B105" s="2" t="s">
        <v>604</v>
      </c>
      <c r="C105" s="3" t="s">
        <v>599</v>
      </c>
      <c r="D105" s="4" t="s">
        <v>600</v>
      </c>
      <c r="E105" s="5" t="s">
        <v>777</v>
      </c>
      <c r="F105" s="6">
        <f t="shared" si="1"/>
        <v>3009167</v>
      </c>
      <c r="G105" s="91" t="s">
        <v>51</v>
      </c>
      <c r="H105" s="92">
        <f>VLOOKUP(G105,Sheet2!$A$2:$B$93,2,FALSE)</f>
        <v>230000</v>
      </c>
      <c r="I105" s="95" t="s">
        <v>34</v>
      </c>
      <c r="J105" s="92">
        <f>VLOOKUP(I105,Sheet2!$A$2:$B$93,2,FALSE)</f>
        <v>37000</v>
      </c>
      <c r="K105" s="102" t="s">
        <v>52</v>
      </c>
      <c r="L105" s="101">
        <f>VLOOKUP(K105,Sheet2!$A$2:$B$93,2,FALSE)</f>
        <v>0</v>
      </c>
      <c r="M105" s="100" t="s">
        <v>67</v>
      </c>
      <c r="N105" s="101">
        <f>VLOOKUP(M105,Sheet2!$A$2:$B$93,2,FALSE)</f>
        <v>175000</v>
      </c>
      <c r="O105" s="7" t="s">
        <v>274</v>
      </c>
      <c r="P105" s="8">
        <f>VLOOKUP(O105,Sheet2!$A$2:$B$93,2,FALSE)</f>
        <v>56500</v>
      </c>
      <c r="Q105" s="107" t="s">
        <v>39</v>
      </c>
      <c r="R105" s="8">
        <f>VLOOKUP(Q105,Sheet2!$A$2:$B$93,2,FALSE)</f>
        <v>311667</v>
      </c>
      <c r="S105" s="7" t="s">
        <v>40</v>
      </c>
      <c r="T105" s="8">
        <f>VLOOKUP(S105,Sheet2!$A$2:$B$93,2,FALSE)</f>
        <v>1800000</v>
      </c>
      <c r="U105" s="114" t="s">
        <v>43</v>
      </c>
      <c r="V105" s="111">
        <f>VLOOKUP(U105,Sheet2!$A$2:$B$93,2,FALSE)</f>
        <v>46000</v>
      </c>
      <c r="W105" s="112" t="s">
        <v>205</v>
      </c>
      <c r="X105" s="111">
        <f>VLOOKUP(W105,Sheet2!$A$2:$B$93,2,FALSE)</f>
        <v>0</v>
      </c>
      <c r="Y105" s="112" t="s">
        <v>123</v>
      </c>
      <c r="Z105" s="111">
        <f>VLOOKUP(Y105,Sheet2!$A$2:$B$93,2,FALSE)</f>
        <v>0</v>
      </c>
      <c r="AA105" s="122" t="s">
        <v>44</v>
      </c>
      <c r="AB105" s="123">
        <f>VLOOKUP(AA105,Sheet2!$A$2:$B$93,2,FALSE)</f>
        <v>89000</v>
      </c>
      <c r="AC105" s="126" t="s">
        <v>55</v>
      </c>
      <c r="AD105" s="123">
        <f>VLOOKUP(AC105,Sheet2!$A$2:$B$93,2,FALSE)</f>
        <v>89000</v>
      </c>
      <c r="AE105" s="130" t="s">
        <v>46</v>
      </c>
      <c r="AF105" s="131">
        <f>VLOOKUP(AE105,Sheet2!$A$2:$B$93,2,FALSE)</f>
        <v>175000</v>
      </c>
      <c r="AG105" s="133" t="s">
        <v>102</v>
      </c>
      <c r="AH105" s="131">
        <f>VLOOKUP(AG105,Sheet2!$A$2:$B$93,2,FALSE)</f>
        <v>0</v>
      </c>
    </row>
    <row r="106" spans="1:34">
      <c r="A106" s="1">
        <v>105</v>
      </c>
      <c r="B106" s="2" t="s">
        <v>260</v>
      </c>
      <c r="C106" s="3" t="s">
        <v>261</v>
      </c>
      <c r="D106" s="4" t="s">
        <v>260</v>
      </c>
      <c r="E106" s="5" t="s">
        <v>777</v>
      </c>
      <c r="F106" s="6">
        <f t="shared" si="1"/>
        <v>2985000</v>
      </c>
      <c r="G106" s="91" t="s">
        <v>51</v>
      </c>
      <c r="H106" s="92">
        <f>VLOOKUP(G106,Sheet2!$A$2:$B$93,2,FALSE)</f>
        <v>230000</v>
      </c>
      <c r="I106" s="93" t="s">
        <v>94</v>
      </c>
      <c r="J106" s="92">
        <f>VLOOKUP(I106,Sheet2!$A$2:$B$93,2,FALSE)</f>
        <v>230000</v>
      </c>
      <c r="K106" s="102" t="s">
        <v>52</v>
      </c>
      <c r="L106" s="101">
        <f>VLOOKUP(K106,Sheet2!$A$2:$B$93,2,FALSE)</f>
        <v>0</v>
      </c>
      <c r="M106" s="100" t="s">
        <v>67</v>
      </c>
      <c r="N106" s="101">
        <f>VLOOKUP(M106,Sheet2!$A$2:$B$93,2,FALSE)</f>
        <v>175000</v>
      </c>
      <c r="O106" s="7" t="s">
        <v>68</v>
      </c>
      <c r="P106" s="8">
        <f>VLOOKUP(O106,Sheet2!$A$2:$B$93,2,FALSE)</f>
        <v>116000</v>
      </c>
      <c r="Q106" s="82" t="s">
        <v>38</v>
      </c>
      <c r="R106" s="8">
        <f>VLOOKUP(Q106,Sheet2!$A$2:$B$93,2,FALSE)</f>
        <v>0</v>
      </c>
      <c r="S106" s="7" t="s">
        <v>40</v>
      </c>
      <c r="T106" s="8">
        <f>VLOOKUP(S106,Sheet2!$A$2:$B$93,2,FALSE)</f>
        <v>1800000</v>
      </c>
      <c r="U106" s="110" t="s">
        <v>41</v>
      </c>
      <c r="V106" s="111">
        <f>VLOOKUP(U106,Sheet2!$A$2:$B$93,2,FALSE)</f>
        <v>0</v>
      </c>
      <c r="W106" s="112" t="s">
        <v>205</v>
      </c>
      <c r="X106" s="111">
        <f>VLOOKUP(W106,Sheet2!$A$2:$B$93,2,FALSE)</f>
        <v>0</v>
      </c>
      <c r="Y106" s="113" t="s">
        <v>69</v>
      </c>
      <c r="Z106" s="111">
        <f>VLOOKUP(Y106,Sheet2!$A$2:$B$93,2,FALSE)</f>
        <v>145000</v>
      </c>
      <c r="AA106" s="125" t="s">
        <v>167</v>
      </c>
      <c r="AB106" s="123">
        <f>VLOOKUP(AA106,Sheet2!$A$2:$B$93,2,FALSE)</f>
        <v>0</v>
      </c>
      <c r="AC106" s="126" t="s">
        <v>55</v>
      </c>
      <c r="AD106" s="123">
        <f>VLOOKUP(AC106,Sheet2!$A$2:$B$93,2,FALSE)</f>
        <v>89000</v>
      </c>
      <c r="AE106" s="130" t="s">
        <v>46</v>
      </c>
      <c r="AF106" s="131">
        <f>VLOOKUP(AE106,Sheet2!$A$2:$B$93,2,FALSE)</f>
        <v>175000</v>
      </c>
      <c r="AG106" s="134" t="s">
        <v>63</v>
      </c>
      <c r="AH106" s="131">
        <f>VLOOKUP(AG106,Sheet2!$A$2:$B$93,2,FALSE)</f>
        <v>25000</v>
      </c>
    </row>
    <row r="107" spans="1:34">
      <c r="A107" s="1">
        <v>106</v>
      </c>
      <c r="B107" s="2" t="s">
        <v>234</v>
      </c>
      <c r="C107" s="3" t="s">
        <v>235</v>
      </c>
      <c r="D107" s="4" t="s">
        <v>234</v>
      </c>
      <c r="E107" s="5" t="s">
        <v>777</v>
      </c>
      <c r="F107" s="6">
        <f t="shared" si="1"/>
        <v>2981134</v>
      </c>
      <c r="G107" s="91" t="s">
        <v>51</v>
      </c>
      <c r="H107" s="92">
        <f>VLOOKUP(G107,Sheet2!$A$2:$B$93,2,FALSE)</f>
        <v>230000</v>
      </c>
      <c r="I107" s="93" t="s">
        <v>35</v>
      </c>
      <c r="J107" s="92">
        <f>VLOOKUP(I107,Sheet2!$A$2:$B$93,2,FALSE)</f>
        <v>880000</v>
      </c>
      <c r="K107" s="100" t="s">
        <v>236</v>
      </c>
      <c r="L107" s="101">
        <f>VLOOKUP(K107,Sheet2!$A$2:$B$93,2,FALSE)</f>
        <v>880000</v>
      </c>
      <c r="M107" s="100" t="s">
        <v>36</v>
      </c>
      <c r="N107" s="101">
        <f>VLOOKUP(M107,Sheet2!$A$2:$B$93,2,FALSE)</f>
        <v>27467</v>
      </c>
      <c r="O107" s="7" t="s">
        <v>97</v>
      </c>
      <c r="P107" s="8">
        <f>VLOOKUP(O107,Sheet2!$A$2:$B$93,2,FALSE)</f>
        <v>68000</v>
      </c>
      <c r="Q107" s="82" t="s">
        <v>38</v>
      </c>
      <c r="R107" s="8">
        <f>VLOOKUP(Q107,Sheet2!$A$2:$B$93,2,FALSE)</f>
        <v>0</v>
      </c>
      <c r="S107" s="107" t="s">
        <v>39</v>
      </c>
      <c r="T107" s="8">
        <f>VLOOKUP(S107,Sheet2!$A$2:$B$93,2,FALSE)</f>
        <v>311667</v>
      </c>
      <c r="U107" s="114" t="s">
        <v>54</v>
      </c>
      <c r="V107" s="111">
        <f>VLOOKUP(U107,Sheet2!$A$2:$B$93,2,FALSE)</f>
        <v>175000</v>
      </c>
      <c r="W107" s="112" t="s">
        <v>166</v>
      </c>
      <c r="X107" s="111">
        <f>VLOOKUP(W107,Sheet2!$A$2:$B$93,2,FALSE)</f>
        <v>0</v>
      </c>
      <c r="Y107" s="113" t="s">
        <v>70</v>
      </c>
      <c r="Z107" s="111">
        <f>VLOOKUP(Y107,Sheet2!$A$2:$B$93,2,FALSE)</f>
        <v>145000</v>
      </c>
      <c r="AA107" s="122" t="s">
        <v>44</v>
      </c>
      <c r="AB107" s="123">
        <f>VLOOKUP(AA107,Sheet2!$A$2:$B$93,2,FALSE)</f>
        <v>89000</v>
      </c>
      <c r="AC107" s="124" t="s">
        <v>91</v>
      </c>
      <c r="AD107" s="123">
        <f>VLOOKUP(AC107,Sheet2!$A$2:$B$93,2,FALSE)</f>
        <v>0</v>
      </c>
      <c r="AE107" s="130" t="s">
        <v>46</v>
      </c>
      <c r="AF107" s="131">
        <f>VLOOKUP(AE107,Sheet2!$A$2:$B$93,2,FALSE)</f>
        <v>175000</v>
      </c>
      <c r="AG107" s="133" t="s">
        <v>102</v>
      </c>
      <c r="AH107" s="131">
        <f>VLOOKUP(AG107,Sheet2!$A$2:$B$93,2,FALSE)</f>
        <v>0</v>
      </c>
    </row>
    <row r="108" spans="1:34">
      <c r="A108" s="1">
        <v>107</v>
      </c>
      <c r="B108" s="2" t="s">
        <v>223</v>
      </c>
      <c r="C108" s="3" t="s">
        <v>224</v>
      </c>
      <c r="D108" s="4" t="s">
        <v>225</v>
      </c>
      <c r="E108" s="5" t="s">
        <v>777</v>
      </c>
      <c r="F108" s="6">
        <f t="shared" si="1"/>
        <v>2973733</v>
      </c>
      <c r="G108" s="94" t="s">
        <v>84</v>
      </c>
      <c r="H108" s="92">
        <f>VLOOKUP(G108,Sheet2!$A$2:$B$93,2,FALSE)</f>
        <v>0</v>
      </c>
      <c r="I108" s="95" t="s">
        <v>77</v>
      </c>
      <c r="J108" s="92">
        <f>VLOOKUP(I108,Sheet2!$A$2:$B$93,2,FALSE)</f>
        <v>413333</v>
      </c>
      <c r="K108" s="100" t="s">
        <v>185</v>
      </c>
      <c r="L108" s="101">
        <f>VLOOKUP(K108,Sheet2!$A$2:$B$93,2,FALSE)</f>
        <v>23400</v>
      </c>
      <c r="M108" s="100" t="s">
        <v>67</v>
      </c>
      <c r="N108" s="101">
        <f>VLOOKUP(M108,Sheet2!$A$2:$B$93,2,FALSE)</f>
        <v>175000</v>
      </c>
      <c r="O108" s="7" t="s">
        <v>68</v>
      </c>
      <c r="P108" s="8">
        <f>VLOOKUP(O108,Sheet2!$A$2:$B$93,2,FALSE)</f>
        <v>116000</v>
      </c>
      <c r="Q108" s="82" t="s">
        <v>59</v>
      </c>
      <c r="R108" s="8">
        <f>VLOOKUP(Q108,Sheet2!$A$2:$B$93,2,FALSE)</f>
        <v>0</v>
      </c>
      <c r="S108" s="7" t="s">
        <v>40</v>
      </c>
      <c r="T108" s="8">
        <f>VLOOKUP(S108,Sheet2!$A$2:$B$93,2,FALSE)</f>
        <v>1800000</v>
      </c>
      <c r="U108" s="114" t="s">
        <v>124</v>
      </c>
      <c r="V108" s="111">
        <f>VLOOKUP(U108,Sheet2!$A$2:$B$93,2,FALSE)</f>
        <v>37000</v>
      </c>
      <c r="W108" s="112" t="s">
        <v>205</v>
      </c>
      <c r="X108" s="111">
        <f>VLOOKUP(W108,Sheet2!$A$2:$B$93,2,FALSE)</f>
        <v>0</v>
      </c>
      <c r="Y108" s="113" t="s">
        <v>70</v>
      </c>
      <c r="Z108" s="111">
        <f>VLOOKUP(Y108,Sheet2!$A$2:$B$93,2,FALSE)</f>
        <v>145000</v>
      </c>
      <c r="AA108" s="122" t="s">
        <v>44</v>
      </c>
      <c r="AB108" s="123">
        <f>VLOOKUP(AA108,Sheet2!$A$2:$B$93,2,FALSE)</f>
        <v>89000</v>
      </c>
      <c r="AC108" s="124" t="s">
        <v>45</v>
      </c>
      <c r="AD108" s="123">
        <f>VLOOKUP(AC108,Sheet2!$A$2:$B$93,2,FALSE)</f>
        <v>0</v>
      </c>
      <c r="AE108" s="130" t="s">
        <v>46</v>
      </c>
      <c r="AF108" s="131">
        <f>VLOOKUP(AE108,Sheet2!$A$2:$B$93,2,FALSE)</f>
        <v>175000</v>
      </c>
      <c r="AG108" s="133" t="s">
        <v>102</v>
      </c>
      <c r="AH108" s="131">
        <f>VLOOKUP(AG108,Sheet2!$A$2:$B$93,2,FALSE)</f>
        <v>0</v>
      </c>
    </row>
    <row r="109" spans="1:34">
      <c r="A109" s="1">
        <v>108</v>
      </c>
      <c r="B109" s="2" t="s">
        <v>406</v>
      </c>
      <c r="C109" s="3" t="s">
        <v>407</v>
      </c>
      <c r="D109" s="4" t="s">
        <v>408</v>
      </c>
      <c r="E109" s="5" t="s">
        <v>777</v>
      </c>
      <c r="F109" s="6">
        <f t="shared" si="1"/>
        <v>2971467</v>
      </c>
      <c r="G109" s="91" t="s">
        <v>51</v>
      </c>
      <c r="H109" s="92">
        <f>VLOOKUP(G109,Sheet2!$A$2:$B$93,2,FALSE)</f>
        <v>230000</v>
      </c>
      <c r="I109" s="95" t="s">
        <v>58</v>
      </c>
      <c r="J109" s="92">
        <f>VLOOKUP(I109,Sheet2!$A$2:$B$93,2,FALSE)</f>
        <v>50250</v>
      </c>
      <c r="K109" s="100" t="s">
        <v>185</v>
      </c>
      <c r="L109" s="101">
        <f>VLOOKUP(K109,Sheet2!$A$2:$B$93,2,FALSE)</f>
        <v>23400</v>
      </c>
      <c r="M109" s="103" t="s">
        <v>153</v>
      </c>
      <c r="N109" s="101">
        <f>VLOOKUP(M109,Sheet2!$A$2:$B$93,2,FALSE)</f>
        <v>230000</v>
      </c>
      <c r="O109" s="7" t="s">
        <v>137</v>
      </c>
      <c r="P109" s="8">
        <f>VLOOKUP(O109,Sheet2!$A$2:$B$93,2,FALSE)</f>
        <v>24900</v>
      </c>
      <c r="Q109" s="7" t="s">
        <v>68</v>
      </c>
      <c r="R109" s="8">
        <f>VLOOKUP(Q109,Sheet2!$A$2:$B$93,2,FALSE)</f>
        <v>116000</v>
      </c>
      <c r="S109" s="7" t="s">
        <v>40</v>
      </c>
      <c r="T109" s="8">
        <f>VLOOKUP(S109,Sheet2!$A$2:$B$93,2,FALSE)</f>
        <v>1800000</v>
      </c>
      <c r="U109" s="114" t="s">
        <v>43</v>
      </c>
      <c r="V109" s="111">
        <f>VLOOKUP(U109,Sheet2!$A$2:$B$93,2,FALSE)</f>
        <v>46000</v>
      </c>
      <c r="W109" s="115" t="s">
        <v>111</v>
      </c>
      <c r="X109" s="111">
        <f>VLOOKUP(W109,Sheet2!$A$2:$B$93,2,FALSE)</f>
        <v>311667</v>
      </c>
      <c r="Y109" s="113" t="s">
        <v>80</v>
      </c>
      <c r="Z109" s="111">
        <f>VLOOKUP(Y109,Sheet2!$A$2:$B$93,2,FALSE)</f>
        <v>50250</v>
      </c>
      <c r="AA109" s="122" t="s">
        <v>44</v>
      </c>
      <c r="AB109" s="123">
        <f>VLOOKUP(AA109,Sheet2!$A$2:$B$93,2,FALSE)</f>
        <v>89000</v>
      </c>
      <c r="AC109" s="124" t="s">
        <v>113</v>
      </c>
      <c r="AD109" s="123">
        <f>VLOOKUP(AC109,Sheet2!$A$2:$B$93,2,FALSE)</f>
        <v>0</v>
      </c>
      <c r="AE109" s="86" t="s">
        <v>71</v>
      </c>
      <c r="AF109" s="131">
        <f>VLOOKUP(AE109,Sheet2!$A$2:$B$93,2,FALSE)</f>
        <v>0</v>
      </c>
      <c r="AG109" s="133" t="s">
        <v>47</v>
      </c>
      <c r="AH109" s="131">
        <f>VLOOKUP(AG109,Sheet2!$A$2:$B$93,2,FALSE)</f>
        <v>0</v>
      </c>
    </row>
    <row r="110" spans="1:34">
      <c r="A110" s="1">
        <v>109</v>
      </c>
      <c r="B110" s="2" t="s">
        <v>170</v>
      </c>
      <c r="C110" s="3" t="s">
        <v>171</v>
      </c>
      <c r="D110" s="4" t="s">
        <v>172</v>
      </c>
      <c r="E110" s="5" t="s">
        <v>777</v>
      </c>
      <c r="F110" s="6">
        <f t="shared" si="1"/>
        <v>2964500</v>
      </c>
      <c r="G110" s="91" t="s">
        <v>34</v>
      </c>
      <c r="H110" s="92">
        <f>VLOOKUP(G110,Sheet2!$A$2:$B$93,2,FALSE)</f>
        <v>37000</v>
      </c>
      <c r="I110" s="95" t="s">
        <v>58</v>
      </c>
      <c r="J110" s="92">
        <f>VLOOKUP(I110,Sheet2!$A$2:$B$93,2,FALSE)</f>
        <v>50250</v>
      </c>
      <c r="K110" s="102" t="s">
        <v>52</v>
      </c>
      <c r="L110" s="101">
        <f>VLOOKUP(K110,Sheet2!$A$2:$B$93,2,FALSE)</f>
        <v>0</v>
      </c>
      <c r="M110" s="100" t="s">
        <v>173</v>
      </c>
      <c r="N110" s="101">
        <f>VLOOKUP(M110,Sheet2!$A$2:$B$93,2,FALSE)</f>
        <v>413333</v>
      </c>
      <c r="O110" s="7" t="s">
        <v>97</v>
      </c>
      <c r="P110" s="8">
        <f>VLOOKUP(O110,Sheet2!$A$2:$B$93,2,FALSE)</f>
        <v>68000</v>
      </c>
      <c r="Q110" s="82" t="s">
        <v>59</v>
      </c>
      <c r="R110" s="8">
        <f>VLOOKUP(Q110,Sheet2!$A$2:$B$93,2,FALSE)</f>
        <v>0</v>
      </c>
      <c r="S110" s="7" t="s">
        <v>40</v>
      </c>
      <c r="T110" s="8">
        <f>VLOOKUP(S110,Sheet2!$A$2:$B$93,2,FALSE)</f>
        <v>1800000</v>
      </c>
      <c r="U110" s="116" t="s">
        <v>111</v>
      </c>
      <c r="V110" s="111">
        <f>VLOOKUP(U110,Sheet2!$A$2:$B$93,2,FALSE)</f>
        <v>311667</v>
      </c>
      <c r="W110" s="113" t="s">
        <v>80</v>
      </c>
      <c r="X110" s="111">
        <f>VLOOKUP(W110,Sheet2!$A$2:$B$93,2,FALSE)</f>
        <v>50250</v>
      </c>
      <c r="Y110" s="113" t="s">
        <v>70</v>
      </c>
      <c r="Z110" s="111">
        <f>VLOOKUP(Y110,Sheet2!$A$2:$B$93,2,FALSE)</f>
        <v>145000</v>
      </c>
      <c r="AA110" s="122" t="s">
        <v>44</v>
      </c>
      <c r="AB110" s="123">
        <f>VLOOKUP(AA110,Sheet2!$A$2:$B$93,2,FALSE)</f>
        <v>89000</v>
      </c>
      <c r="AC110" s="124" t="s">
        <v>45</v>
      </c>
      <c r="AD110" s="123">
        <f>VLOOKUP(AC110,Sheet2!$A$2:$B$93,2,FALSE)</f>
        <v>0</v>
      </c>
      <c r="AE110" s="86" t="s">
        <v>72</v>
      </c>
      <c r="AF110" s="131">
        <f>VLOOKUP(AE110,Sheet2!$A$2:$B$93,2,FALSE)</f>
        <v>0</v>
      </c>
      <c r="AG110" s="133" t="s">
        <v>102</v>
      </c>
      <c r="AH110" s="131">
        <f>VLOOKUP(AG110,Sheet2!$A$2:$B$93,2,FALSE)</f>
        <v>0</v>
      </c>
    </row>
    <row r="111" spans="1:34">
      <c r="A111" s="1">
        <v>110</v>
      </c>
      <c r="B111" s="2" t="s">
        <v>155</v>
      </c>
      <c r="C111" s="3" t="s">
        <v>156</v>
      </c>
      <c r="D111" s="4" t="s">
        <v>155</v>
      </c>
      <c r="E111" s="5" t="s">
        <v>777</v>
      </c>
      <c r="F111" s="6">
        <f t="shared" si="1"/>
        <v>2941134</v>
      </c>
      <c r="G111" s="91" t="s">
        <v>51</v>
      </c>
      <c r="H111" s="92">
        <f>VLOOKUP(G111,Sheet2!$A$2:$B$93,2,FALSE)</f>
        <v>230000</v>
      </c>
      <c r="I111" s="95" t="s">
        <v>34</v>
      </c>
      <c r="J111" s="92">
        <f>VLOOKUP(I111,Sheet2!$A$2:$B$93,2,FALSE)</f>
        <v>37000</v>
      </c>
      <c r="K111" s="102" t="s">
        <v>110</v>
      </c>
      <c r="L111" s="101">
        <f>VLOOKUP(K111,Sheet2!$A$2:$B$93,2,FALSE)</f>
        <v>0</v>
      </c>
      <c r="M111" s="100" t="s">
        <v>36</v>
      </c>
      <c r="N111" s="101">
        <f>VLOOKUP(M111,Sheet2!$A$2:$B$93,2,FALSE)</f>
        <v>27467</v>
      </c>
      <c r="O111" s="107" t="s">
        <v>39</v>
      </c>
      <c r="P111" s="8">
        <f>VLOOKUP(O111,Sheet2!$A$2:$B$93,2,FALSE)</f>
        <v>311667</v>
      </c>
      <c r="Q111" s="82" t="s">
        <v>38</v>
      </c>
      <c r="R111" s="8">
        <f>VLOOKUP(Q111,Sheet2!$A$2:$B$93,2,FALSE)</f>
        <v>0</v>
      </c>
      <c r="S111" s="7" t="s">
        <v>40</v>
      </c>
      <c r="T111" s="8">
        <f>VLOOKUP(S111,Sheet2!$A$2:$B$93,2,FALSE)</f>
        <v>1800000</v>
      </c>
      <c r="U111" s="110" t="s">
        <v>42</v>
      </c>
      <c r="V111" s="111">
        <f>VLOOKUP(U111,Sheet2!$A$2:$B$93,2,FALSE)</f>
        <v>0</v>
      </c>
      <c r="W111" s="113" t="s">
        <v>157</v>
      </c>
      <c r="X111" s="111">
        <f>VLOOKUP(W111,Sheet2!$A$2:$B$93,2,FALSE)</f>
        <v>37000</v>
      </c>
      <c r="Y111" s="113" t="s">
        <v>70</v>
      </c>
      <c r="Z111" s="111">
        <f>VLOOKUP(Y111,Sheet2!$A$2:$B$93,2,FALSE)</f>
        <v>145000</v>
      </c>
      <c r="AA111" s="122" t="s">
        <v>44</v>
      </c>
      <c r="AB111" s="123">
        <f>VLOOKUP(AA111,Sheet2!$A$2:$B$93,2,FALSE)</f>
        <v>89000</v>
      </c>
      <c r="AC111" s="126" t="s">
        <v>55</v>
      </c>
      <c r="AD111" s="123">
        <f>VLOOKUP(AC111,Sheet2!$A$2:$B$93,2,FALSE)</f>
        <v>89000</v>
      </c>
      <c r="AE111" s="130" t="s">
        <v>46</v>
      </c>
      <c r="AF111" s="131">
        <f>VLOOKUP(AE111,Sheet2!$A$2:$B$93,2,FALSE)</f>
        <v>175000</v>
      </c>
      <c r="AG111" s="133" t="s">
        <v>47</v>
      </c>
      <c r="AH111" s="131">
        <f>VLOOKUP(AG111,Sheet2!$A$2:$B$93,2,FALSE)</f>
        <v>0</v>
      </c>
    </row>
    <row r="112" spans="1:34">
      <c r="A112" s="1">
        <v>111</v>
      </c>
      <c r="B112" s="2" t="s">
        <v>461</v>
      </c>
      <c r="C112" s="3" t="s">
        <v>293</v>
      </c>
      <c r="D112" s="4" t="s">
        <v>294</v>
      </c>
      <c r="E112" s="5" t="s">
        <v>777</v>
      </c>
      <c r="F112" s="6">
        <f t="shared" si="1"/>
        <v>2931134</v>
      </c>
      <c r="G112" s="91" t="s">
        <v>34</v>
      </c>
      <c r="H112" s="92">
        <f>VLOOKUP(G112,Sheet2!$A$2:$B$93,2,FALSE)</f>
        <v>37000</v>
      </c>
      <c r="I112" s="93" t="s">
        <v>94</v>
      </c>
      <c r="J112" s="92">
        <f>VLOOKUP(I112,Sheet2!$A$2:$B$93,2,FALSE)</f>
        <v>230000</v>
      </c>
      <c r="K112" s="100" t="s">
        <v>36</v>
      </c>
      <c r="L112" s="101">
        <f>VLOOKUP(K112,Sheet2!$A$2:$B$93,2,FALSE)</f>
        <v>27467</v>
      </c>
      <c r="M112" s="102" t="s">
        <v>52</v>
      </c>
      <c r="N112" s="101">
        <f>VLOOKUP(M112,Sheet2!$A$2:$B$93,2,FALSE)</f>
        <v>0</v>
      </c>
      <c r="O112" s="7" t="s">
        <v>68</v>
      </c>
      <c r="P112" s="8">
        <f>VLOOKUP(O112,Sheet2!$A$2:$B$93,2,FALSE)</f>
        <v>116000</v>
      </c>
      <c r="Q112" s="107" t="s">
        <v>39</v>
      </c>
      <c r="R112" s="8">
        <f>VLOOKUP(Q112,Sheet2!$A$2:$B$93,2,FALSE)</f>
        <v>311667</v>
      </c>
      <c r="S112" s="7" t="s">
        <v>40</v>
      </c>
      <c r="T112" s="8">
        <f>VLOOKUP(S112,Sheet2!$A$2:$B$93,2,FALSE)</f>
        <v>1800000</v>
      </c>
      <c r="U112" s="110" t="s">
        <v>42</v>
      </c>
      <c r="V112" s="111">
        <f>VLOOKUP(U112,Sheet2!$A$2:$B$93,2,FALSE)</f>
        <v>0</v>
      </c>
      <c r="W112" s="112" t="s">
        <v>205</v>
      </c>
      <c r="X112" s="111">
        <f>VLOOKUP(W112,Sheet2!$A$2:$B$93,2,FALSE)</f>
        <v>0</v>
      </c>
      <c r="Y112" s="113" t="s">
        <v>70</v>
      </c>
      <c r="Z112" s="111">
        <f>VLOOKUP(Y112,Sheet2!$A$2:$B$93,2,FALSE)</f>
        <v>145000</v>
      </c>
      <c r="AA112" s="125" t="s">
        <v>45</v>
      </c>
      <c r="AB112" s="123">
        <f>VLOOKUP(AA112,Sheet2!$A$2:$B$93,2,FALSE)</f>
        <v>0</v>
      </c>
      <c r="AC112" s="126" t="s">
        <v>55</v>
      </c>
      <c r="AD112" s="123">
        <f>VLOOKUP(AC112,Sheet2!$A$2:$B$93,2,FALSE)</f>
        <v>89000</v>
      </c>
      <c r="AE112" s="130" t="s">
        <v>46</v>
      </c>
      <c r="AF112" s="131">
        <f>VLOOKUP(AE112,Sheet2!$A$2:$B$93,2,FALSE)</f>
        <v>175000</v>
      </c>
      <c r="AG112" s="133" t="s">
        <v>102</v>
      </c>
      <c r="AH112" s="131">
        <f>VLOOKUP(AG112,Sheet2!$A$2:$B$93,2,FALSE)</f>
        <v>0</v>
      </c>
    </row>
    <row r="113" spans="1:34">
      <c r="A113" s="1">
        <v>112</v>
      </c>
      <c r="B113" s="2" t="s">
        <v>715</v>
      </c>
      <c r="C113" s="3" t="s">
        <v>716</v>
      </c>
      <c r="D113" s="4" t="s">
        <v>715</v>
      </c>
      <c r="E113" s="5" t="s">
        <v>777</v>
      </c>
      <c r="F113" s="6">
        <f t="shared" si="1"/>
        <v>2919667</v>
      </c>
      <c r="G113" s="94" t="s">
        <v>50</v>
      </c>
      <c r="H113" s="92">
        <f>VLOOKUP(G113,Sheet2!$A$2:$B$93,2,FALSE)</f>
        <v>0</v>
      </c>
      <c r="I113" s="95" t="s">
        <v>34</v>
      </c>
      <c r="J113" s="92">
        <f>VLOOKUP(I113,Sheet2!$A$2:$B$93,2,FALSE)</f>
        <v>37000</v>
      </c>
      <c r="K113" s="102" t="s">
        <v>52</v>
      </c>
      <c r="L113" s="101">
        <f>VLOOKUP(K113,Sheet2!$A$2:$B$93,2,FALSE)</f>
        <v>0</v>
      </c>
      <c r="M113" s="100" t="s">
        <v>67</v>
      </c>
      <c r="N113" s="101">
        <f>VLOOKUP(M113,Sheet2!$A$2:$B$93,2,FALSE)</f>
        <v>175000</v>
      </c>
      <c r="O113" s="7" t="s">
        <v>68</v>
      </c>
      <c r="P113" s="8">
        <f>VLOOKUP(O113,Sheet2!$A$2:$B$93,2,FALSE)</f>
        <v>116000</v>
      </c>
      <c r="Q113" s="107" t="s">
        <v>39</v>
      </c>
      <c r="R113" s="8">
        <f>VLOOKUP(Q113,Sheet2!$A$2:$B$93,2,FALSE)</f>
        <v>311667</v>
      </c>
      <c r="S113" s="7" t="s">
        <v>40</v>
      </c>
      <c r="T113" s="8">
        <f>VLOOKUP(S113,Sheet2!$A$2:$B$93,2,FALSE)</f>
        <v>1800000</v>
      </c>
      <c r="U113" s="110" t="s">
        <v>42</v>
      </c>
      <c r="V113" s="111">
        <f>VLOOKUP(U113,Sheet2!$A$2:$B$93,2,FALSE)</f>
        <v>0</v>
      </c>
      <c r="W113" s="113" t="s">
        <v>43</v>
      </c>
      <c r="X113" s="111">
        <f>VLOOKUP(W113,Sheet2!$A$2:$B$93,2,FALSE)</f>
        <v>46000</v>
      </c>
      <c r="Y113" s="113" t="s">
        <v>70</v>
      </c>
      <c r="Z113" s="111">
        <f>VLOOKUP(Y113,Sheet2!$A$2:$B$93,2,FALSE)</f>
        <v>145000</v>
      </c>
      <c r="AA113" s="122" t="s">
        <v>44</v>
      </c>
      <c r="AB113" s="123">
        <f>VLOOKUP(AA113,Sheet2!$A$2:$B$93,2,FALSE)</f>
        <v>89000</v>
      </c>
      <c r="AC113" s="124" t="s">
        <v>45</v>
      </c>
      <c r="AD113" s="123">
        <f>VLOOKUP(AC113,Sheet2!$A$2:$B$93,2,FALSE)</f>
        <v>0</v>
      </c>
      <c r="AE113" s="130" t="s">
        <v>46</v>
      </c>
      <c r="AF113" s="131">
        <f>VLOOKUP(AE113,Sheet2!$A$2:$B$93,2,FALSE)</f>
        <v>175000</v>
      </c>
      <c r="AG113" s="134" t="s">
        <v>63</v>
      </c>
      <c r="AH113" s="131">
        <f>VLOOKUP(AG113,Sheet2!$A$2:$B$93,2,FALSE)</f>
        <v>25000</v>
      </c>
    </row>
    <row r="114" spans="1:34">
      <c r="A114" s="1">
        <v>113</v>
      </c>
      <c r="B114" s="2" t="s">
        <v>481</v>
      </c>
      <c r="C114" s="3" t="s">
        <v>482</v>
      </c>
      <c r="D114" s="4" t="s">
        <v>481</v>
      </c>
      <c r="E114" s="5" t="s">
        <v>777</v>
      </c>
      <c r="F114" s="6">
        <f t="shared" si="1"/>
        <v>2919050</v>
      </c>
      <c r="G114" s="91" t="s">
        <v>34</v>
      </c>
      <c r="H114" s="92">
        <f>VLOOKUP(G114,Sheet2!$A$2:$B$93,2,FALSE)</f>
        <v>37000</v>
      </c>
      <c r="I114" s="95" t="s">
        <v>77</v>
      </c>
      <c r="J114" s="92">
        <f>VLOOKUP(I114,Sheet2!$A$2:$B$93,2,FALSE)</f>
        <v>413333</v>
      </c>
      <c r="K114" s="102" t="s">
        <v>210</v>
      </c>
      <c r="L114" s="101">
        <f>VLOOKUP(K114,Sheet2!$A$2:$B$93,2,FALSE)</f>
        <v>0</v>
      </c>
      <c r="M114" s="100" t="s">
        <v>36</v>
      </c>
      <c r="N114" s="101">
        <f>VLOOKUP(M114,Sheet2!$A$2:$B$93,2,FALSE)</f>
        <v>27467</v>
      </c>
      <c r="O114" s="82" t="s">
        <v>59</v>
      </c>
      <c r="P114" s="8">
        <f>VLOOKUP(O114,Sheet2!$A$2:$B$93,2,FALSE)</f>
        <v>0</v>
      </c>
      <c r="Q114" s="7" t="s">
        <v>40</v>
      </c>
      <c r="R114" s="8">
        <f>VLOOKUP(Q114,Sheet2!$A$2:$B$93,2,FALSE)</f>
        <v>1800000</v>
      </c>
      <c r="S114" s="107" t="s">
        <v>216</v>
      </c>
      <c r="T114" s="8">
        <f>VLOOKUP(S114,Sheet2!$A$2:$B$93,2,FALSE)</f>
        <v>145000</v>
      </c>
      <c r="U114" s="114" t="s">
        <v>124</v>
      </c>
      <c r="V114" s="111">
        <f>VLOOKUP(U114,Sheet2!$A$2:$B$93,2,FALSE)</f>
        <v>37000</v>
      </c>
      <c r="W114" s="113" t="s">
        <v>80</v>
      </c>
      <c r="X114" s="111">
        <f>VLOOKUP(W114,Sheet2!$A$2:$B$93,2,FALSE)</f>
        <v>50250</v>
      </c>
      <c r="Y114" s="113" t="s">
        <v>70</v>
      </c>
      <c r="Z114" s="111">
        <f>VLOOKUP(Y114,Sheet2!$A$2:$B$93,2,FALSE)</f>
        <v>145000</v>
      </c>
      <c r="AA114" s="122" t="s">
        <v>44</v>
      </c>
      <c r="AB114" s="123">
        <f>VLOOKUP(AA114,Sheet2!$A$2:$B$93,2,FALSE)</f>
        <v>89000</v>
      </c>
      <c r="AC114" s="124" t="s">
        <v>282</v>
      </c>
      <c r="AD114" s="123">
        <f>VLOOKUP(AC114,Sheet2!$A$2:$B$93,2,FALSE)</f>
        <v>0</v>
      </c>
      <c r="AE114" s="130" t="s">
        <v>46</v>
      </c>
      <c r="AF114" s="131">
        <f>VLOOKUP(AE114,Sheet2!$A$2:$B$93,2,FALSE)</f>
        <v>175000</v>
      </c>
      <c r="AG114" s="133" t="s">
        <v>47</v>
      </c>
      <c r="AH114" s="131">
        <f>VLOOKUP(AG114,Sheet2!$A$2:$B$93,2,FALSE)</f>
        <v>0</v>
      </c>
    </row>
    <row r="115" spans="1:34">
      <c r="A115" s="1">
        <v>114</v>
      </c>
      <c r="B115" s="2" t="s">
        <v>372</v>
      </c>
      <c r="C115" s="3" t="s">
        <v>373</v>
      </c>
      <c r="D115" s="4" t="s">
        <v>372</v>
      </c>
      <c r="E115" s="5" t="s">
        <v>777</v>
      </c>
      <c r="F115" s="6">
        <f t="shared" si="1"/>
        <v>2916967</v>
      </c>
      <c r="G115" s="91" t="s">
        <v>58</v>
      </c>
      <c r="H115" s="92">
        <f>VLOOKUP(G115,Sheet2!$A$2:$B$93,2,FALSE)</f>
        <v>50250</v>
      </c>
      <c r="I115" s="93" t="s">
        <v>94</v>
      </c>
      <c r="J115" s="92">
        <f>VLOOKUP(I115,Sheet2!$A$2:$B$93,2,FALSE)</f>
        <v>230000</v>
      </c>
      <c r="K115" s="100" t="s">
        <v>264</v>
      </c>
      <c r="L115" s="101">
        <f>VLOOKUP(K115,Sheet2!$A$2:$B$93,2,FALSE)</f>
        <v>27467</v>
      </c>
      <c r="M115" s="100" t="s">
        <v>67</v>
      </c>
      <c r="N115" s="101">
        <f>VLOOKUP(M115,Sheet2!$A$2:$B$93,2,FALSE)</f>
        <v>175000</v>
      </c>
      <c r="O115" s="82" t="s">
        <v>38</v>
      </c>
      <c r="P115" s="8">
        <f>VLOOKUP(O115,Sheet2!$A$2:$B$93,2,FALSE)</f>
        <v>0</v>
      </c>
      <c r="Q115" s="82" t="s">
        <v>59</v>
      </c>
      <c r="R115" s="8">
        <f>VLOOKUP(Q115,Sheet2!$A$2:$B$93,2,FALSE)</f>
        <v>0</v>
      </c>
      <c r="S115" s="7" t="s">
        <v>40</v>
      </c>
      <c r="T115" s="8">
        <f>VLOOKUP(S115,Sheet2!$A$2:$B$93,2,FALSE)</f>
        <v>1800000</v>
      </c>
      <c r="U115" s="114" t="s">
        <v>54</v>
      </c>
      <c r="V115" s="111">
        <f>VLOOKUP(U115,Sheet2!$A$2:$B$93,2,FALSE)</f>
        <v>175000</v>
      </c>
      <c r="W115" s="113" t="s">
        <v>80</v>
      </c>
      <c r="X115" s="111">
        <f>VLOOKUP(W115,Sheet2!$A$2:$B$93,2,FALSE)</f>
        <v>50250</v>
      </c>
      <c r="Y115" s="113" t="s">
        <v>70</v>
      </c>
      <c r="Z115" s="111">
        <f>VLOOKUP(Y115,Sheet2!$A$2:$B$93,2,FALSE)</f>
        <v>145000</v>
      </c>
      <c r="AA115" s="125" t="s">
        <v>45</v>
      </c>
      <c r="AB115" s="123">
        <f>VLOOKUP(AA115,Sheet2!$A$2:$B$93,2,FALSE)</f>
        <v>0</v>
      </c>
      <c r="AC115" s="126" t="s">
        <v>55</v>
      </c>
      <c r="AD115" s="123">
        <f>VLOOKUP(AC115,Sheet2!$A$2:$B$93,2,FALSE)</f>
        <v>89000</v>
      </c>
      <c r="AE115" s="130" t="s">
        <v>46</v>
      </c>
      <c r="AF115" s="131">
        <f>VLOOKUP(AE115,Sheet2!$A$2:$B$93,2,FALSE)</f>
        <v>175000</v>
      </c>
      <c r="AG115" s="133" t="s">
        <v>102</v>
      </c>
      <c r="AH115" s="131">
        <f>VLOOKUP(AG115,Sheet2!$A$2:$B$93,2,FALSE)</f>
        <v>0</v>
      </c>
    </row>
    <row r="116" spans="1:34">
      <c r="A116" s="1">
        <v>115</v>
      </c>
      <c r="B116" s="2" t="s">
        <v>428</v>
      </c>
      <c r="C116" s="3" t="s">
        <v>610</v>
      </c>
      <c r="D116" s="4" t="s">
        <v>428</v>
      </c>
      <c r="E116" s="5" t="s">
        <v>777</v>
      </c>
      <c r="F116" s="6">
        <f t="shared" si="1"/>
        <v>2912717</v>
      </c>
      <c r="G116" s="91" t="s">
        <v>51</v>
      </c>
      <c r="H116" s="92">
        <f>VLOOKUP(G116,Sheet2!$A$2:$B$93,2,FALSE)</f>
        <v>230000</v>
      </c>
      <c r="I116" s="93" t="s">
        <v>94</v>
      </c>
      <c r="J116" s="92">
        <f>VLOOKUP(I116,Sheet2!$A$2:$B$93,2,FALSE)</f>
        <v>230000</v>
      </c>
      <c r="K116" s="100" t="s">
        <v>36</v>
      </c>
      <c r="L116" s="101">
        <f>VLOOKUP(K116,Sheet2!$A$2:$B$93,2,FALSE)</f>
        <v>27467</v>
      </c>
      <c r="M116" s="100" t="s">
        <v>67</v>
      </c>
      <c r="N116" s="101">
        <f>VLOOKUP(M116,Sheet2!$A$2:$B$93,2,FALSE)</f>
        <v>175000</v>
      </c>
      <c r="O116" s="7" t="s">
        <v>97</v>
      </c>
      <c r="P116" s="8">
        <f>VLOOKUP(O116,Sheet2!$A$2:$B$93,2,FALSE)</f>
        <v>68000</v>
      </c>
      <c r="Q116" s="82" t="s">
        <v>59</v>
      </c>
      <c r="R116" s="8">
        <f>VLOOKUP(Q116,Sheet2!$A$2:$B$93,2,FALSE)</f>
        <v>0</v>
      </c>
      <c r="S116" s="7" t="s">
        <v>40</v>
      </c>
      <c r="T116" s="8">
        <f>VLOOKUP(S116,Sheet2!$A$2:$B$93,2,FALSE)</f>
        <v>1800000</v>
      </c>
      <c r="U116" s="110" t="s">
        <v>166</v>
      </c>
      <c r="V116" s="111">
        <f>VLOOKUP(U116,Sheet2!$A$2:$B$93,2,FALSE)</f>
        <v>0</v>
      </c>
      <c r="W116" s="113" t="s">
        <v>60</v>
      </c>
      <c r="X116" s="111">
        <f>VLOOKUP(W116,Sheet2!$A$2:$B$93,2,FALSE)</f>
        <v>68000</v>
      </c>
      <c r="Y116" s="113" t="s">
        <v>80</v>
      </c>
      <c r="Z116" s="111">
        <f>VLOOKUP(Y116,Sheet2!$A$2:$B$93,2,FALSE)</f>
        <v>50250</v>
      </c>
      <c r="AA116" s="122" t="s">
        <v>44</v>
      </c>
      <c r="AB116" s="123">
        <f>VLOOKUP(AA116,Sheet2!$A$2:$B$93,2,FALSE)</f>
        <v>89000</v>
      </c>
      <c r="AC116" s="124" t="s">
        <v>45</v>
      </c>
      <c r="AD116" s="123">
        <f>VLOOKUP(AC116,Sheet2!$A$2:$B$93,2,FALSE)</f>
        <v>0</v>
      </c>
      <c r="AE116" s="130" t="s">
        <v>46</v>
      </c>
      <c r="AF116" s="131">
        <f>VLOOKUP(AE116,Sheet2!$A$2:$B$93,2,FALSE)</f>
        <v>175000</v>
      </c>
      <c r="AG116" s="133" t="s">
        <v>47</v>
      </c>
      <c r="AH116" s="131">
        <f>VLOOKUP(AG116,Sheet2!$A$2:$B$93,2,FALSE)</f>
        <v>0</v>
      </c>
    </row>
    <row r="117" spans="1:34">
      <c r="A117" s="1">
        <v>116</v>
      </c>
      <c r="B117" s="2" t="s">
        <v>364</v>
      </c>
      <c r="C117" s="3" t="s">
        <v>365</v>
      </c>
      <c r="D117" s="4" t="s">
        <v>364</v>
      </c>
      <c r="E117" s="5" t="s">
        <v>777</v>
      </c>
      <c r="F117" s="6">
        <f t="shared" si="1"/>
        <v>2910667</v>
      </c>
      <c r="G117" s="94" t="s">
        <v>50</v>
      </c>
      <c r="H117" s="92">
        <f>VLOOKUP(G117,Sheet2!$A$2:$B$93,2,FALSE)</f>
        <v>0</v>
      </c>
      <c r="I117" s="93" t="s">
        <v>94</v>
      </c>
      <c r="J117" s="92">
        <f>VLOOKUP(I117,Sheet2!$A$2:$B$93,2,FALSE)</f>
        <v>230000</v>
      </c>
      <c r="K117" s="100" t="s">
        <v>147</v>
      </c>
      <c r="L117" s="101">
        <f>VLOOKUP(K117,Sheet2!$A$2:$B$93,2,FALSE)</f>
        <v>89000</v>
      </c>
      <c r="M117" s="102" t="s">
        <v>52</v>
      </c>
      <c r="N117" s="101">
        <f>VLOOKUP(M117,Sheet2!$A$2:$B$93,2,FALSE)</f>
        <v>0</v>
      </c>
      <c r="O117" s="82" t="s">
        <v>59</v>
      </c>
      <c r="P117" s="8">
        <f>VLOOKUP(O117,Sheet2!$A$2:$B$93,2,FALSE)</f>
        <v>0</v>
      </c>
      <c r="Q117" s="107" t="s">
        <v>39</v>
      </c>
      <c r="R117" s="8">
        <f>VLOOKUP(Q117,Sheet2!$A$2:$B$93,2,FALSE)</f>
        <v>311667</v>
      </c>
      <c r="S117" s="7" t="s">
        <v>40</v>
      </c>
      <c r="T117" s="8">
        <f>VLOOKUP(S117,Sheet2!$A$2:$B$93,2,FALSE)</f>
        <v>1800000</v>
      </c>
      <c r="U117" s="110" t="s">
        <v>41</v>
      </c>
      <c r="V117" s="111">
        <f>VLOOKUP(U117,Sheet2!$A$2:$B$93,2,FALSE)</f>
        <v>0</v>
      </c>
      <c r="W117" s="113" t="s">
        <v>43</v>
      </c>
      <c r="X117" s="111">
        <f>VLOOKUP(W117,Sheet2!$A$2:$B$93,2,FALSE)</f>
        <v>46000</v>
      </c>
      <c r="Y117" s="113" t="s">
        <v>70</v>
      </c>
      <c r="Z117" s="111">
        <f>VLOOKUP(Y117,Sheet2!$A$2:$B$93,2,FALSE)</f>
        <v>145000</v>
      </c>
      <c r="AA117" s="122" t="s">
        <v>44</v>
      </c>
      <c r="AB117" s="123">
        <f>VLOOKUP(AA117,Sheet2!$A$2:$B$93,2,FALSE)</f>
        <v>89000</v>
      </c>
      <c r="AC117" s="124" t="s">
        <v>45</v>
      </c>
      <c r="AD117" s="123">
        <f>VLOOKUP(AC117,Sheet2!$A$2:$B$93,2,FALSE)</f>
        <v>0</v>
      </c>
      <c r="AE117" s="130" t="s">
        <v>46</v>
      </c>
      <c r="AF117" s="131">
        <f>VLOOKUP(AE117,Sheet2!$A$2:$B$93,2,FALSE)</f>
        <v>175000</v>
      </c>
      <c r="AG117" s="134" t="s">
        <v>63</v>
      </c>
      <c r="AH117" s="131">
        <f>VLOOKUP(AG117,Sheet2!$A$2:$B$93,2,FALSE)</f>
        <v>25000</v>
      </c>
    </row>
    <row r="118" spans="1:34">
      <c r="A118" s="1">
        <v>117</v>
      </c>
      <c r="B118" s="2" t="s">
        <v>48</v>
      </c>
      <c r="C118" s="3" t="s">
        <v>49</v>
      </c>
      <c r="D118" s="4" t="s">
        <v>48</v>
      </c>
      <c r="E118" s="5" t="s">
        <v>777</v>
      </c>
      <c r="F118" s="6">
        <f t="shared" si="1"/>
        <v>2910634</v>
      </c>
      <c r="G118" s="94" t="s">
        <v>50</v>
      </c>
      <c r="H118" s="92">
        <f>VLOOKUP(G118,Sheet2!$A$2:$B$93,2,FALSE)</f>
        <v>0</v>
      </c>
      <c r="I118" s="95" t="s">
        <v>51</v>
      </c>
      <c r="J118" s="92">
        <f>VLOOKUP(I118,Sheet2!$A$2:$B$93,2,FALSE)</f>
        <v>230000</v>
      </c>
      <c r="K118" s="102" t="s">
        <v>52</v>
      </c>
      <c r="L118" s="101">
        <f>VLOOKUP(K118,Sheet2!$A$2:$B$93,2,FALSE)</f>
        <v>0</v>
      </c>
      <c r="M118" s="100" t="s">
        <v>36</v>
      </c>
      <c r="N118" s="101">
        <f>VLOOKUP(M118,Sheet2!$A$2:$B$93,2,FALSE)</f>
        <v>27467</v>
      </c>
      <c r="O118" s="107" t="s">
        <v>39</v>
      </c>
      <c r="P118" s="8">
        <f>VLOOKUP(O118,Sheet2!$A$2:$B$93,2,FALSE)</f>
        <v>311667</v>
      </c>
      <c r="Q118" s="7" t="s">
        <v>53</v>
      </c>
      <c r="R118" s="8">
        <f>VLOOKUP(Q118,Sheet2!$A$2:$B$93,2,FALSE)</f>
        <v>56500</v>
      </c>
      <c r="S118" s="7" t="s">
        <v>40</v>
      </c>
      <c r="T118" s="8">
        <f>VLOOKUP(S118,Sheet2!$A$2:$B$93,2,FALSE)</f>
        <v>1800000</v>
      </c>
      <c r="U118" s="114" t="s">
        <v>54</v>
      </c>
      <c r="V118" s="111">
        <f>VLOOKUP(U118,Sheet2!$A$2:$B$93,2,FALSE)</f>
        <v>175000</v>
      </c>
      <c r="W118" s="112" t="s">
        <v>41</v>
      </c>
      <c r="X118" s="111">
        <f>VLOOKUP(W118,Sheet2!$A$2:$B$93,2,FALSE)</f>
        <v>0</v>
      </c>
      <c r="Y118" s="113" t="s">
        <v>43</v>
      </c>
      <c r="Z118" s="111">
        <f>VLOOKUP(Y118,Sheet2!$A$2:$B$93,2,FALSE)</f>
        <v>46000</v>
      </c>
      <c r="AA118" s="125" t="s">
        <v>45</v>
      </c>
      <c r="AB118" s="123">
        <f>VLOOKUP(AA118,Sheet2!$A$2:$B$93,2,FALSE)</f>
        <v>0</v>
      </c>
      <c r="AC118" s="126" t="s">
        <v>55</v>
      </c>
      <c r="AD118" s="123">
        <f>VLOOKUP(AC118,Sheet2!$A$2:$B$93,2,FALSE)</f>
        <v>89000</v>
      </c>
      <c r="AE118" s="130" t="s">
        <v>46</v>
      </c>
      <c r="AF118" s="131">
        <f>VLOOKUP(AE118,Sheet2!$A$2:$B$93,2,FALSE)</f>
        <v>175000</v>
      </c>
      <c r="AG118" s="133" t="s">
        <v>47</v>
      </c>
      <c r="AH118" s="131">
        <f>VLOOKUP(AG118,Sheet2!$A$2:$B$93,2,FALSE)</f>
        <v>0</v>
      </c>
    </row>
    <row r="119" spans="1:34">
      <c r="A119" s="1">
        <v>118</v>
      </c>
      <c r="B119" s="2" t="s">
        <v>642</v>
      </c>
      <c r="C119" s="3" t="s">
        <v>638</v>
      </c>
      <c r="D119" s="4" t="s">
        <v>639</v>
      </c>
      <c r="E119" s="5" t="s">
        <v>777</v>
      </c>
      <c r="F119" s="6">
        <f t="shared" si="1"/>
        <v>2889384</v>
      </c>
      <c r="G119" s="91" t="s">
        <v>101</v>
      </c>
      <c r="H119" s="92">
        <f>VLOOKUP(G119,Sheet2!$A$2:$B$93,2,FALSE)</f>
        <v>89000</v>
      </c>
      <c r="I119" s="95" t="s">
        <v>58</v>
      </c>
      <c r="J119" s="92">
        <f>VLOOKUP(I119,Sheet2!$A$2:$B$93,2,FALSE)</f>
        <v>50250</v>
      </c>
      <c r="K119" s="100" t="s">
        <v>36</v>
      </c>
      <c r="L119" s="101">
        <f>VLOOKUP(K119,Sheet2!$A$2:$B$93,2,FALSE)</f>
        <v>27467</v>
      </c>
      <c r="M119" s="100" t="s">
        <v>67</v>
      </c>
      <c r="N119" s="101">
        <f>VLOOKUP(M119,Sheet2!$A$2:$B$93,2,FALSE)</f>
        <v>175000</v>
      </c>
      <c r="O119" s="82" t="s">
        <v>38</v>
      </c>
      <c r="P119" s="8">
        <f>VLOOKUP(O119,Sheet2!$A$2:$B$93,2,FALSE)</f>
        <v>0</v>
      </c>
      <c r="Q119" s="107" t="s">
        <v>39</v>
      </c>
      <c r="R119" s="8">
        <f>VLOOKUP(Q119,Sheet2!$A$2:$B$93,2,FALSE)</f>
        <v>311667</v>
      </c>
      <c r="S119" s="7" t="s">
        <v>40</v>
      </c>
      <c r="T119" s="8">
        <f>VLOOKUP(S119,Sheet2!$A$2:$B$93,2,FALSE)</f>
        <v>1800000</v>
      </c>
      <c r="U119" s="114" t="s">
        <v>43</v>
      </c>
      <c r="V119" s="111">
        <f>VLOOKUP(U119,Sheet2!$A$2:$B$93,2,FALSE)</f>
        <v>46000</v>
      </c>
      <c r="W119" s="112" t="s">
        <v>205</v>
      </c>
      <c r="X119" s="111">
        <f>VLOOKUP(W119,Sheet2!$A$2:$B$93,2,FALSE)</f>
        <v>0</v>
      </c>
      <c r="Y119" s="113" t="s">
        <v>157</v>
      </c>
      <c r="Z119" s="111">
        <f>VLOOKUP(Y119,Sheet2!$A$2:$B$93,2,FALSE)</f>
        <v>37000</v>
      </c>
      <c r="AA119" s="122" t="s">
        <v>44</v>
      </c>
      <c r="AB119" s="123">
        <f>VLOOKUP(AA119,Sheet2!$A$2:$B$93,2,FALSE)</f>
        <v>89000</v>
      </c>
      <c r="AC119" s="126" t="s">
        <v>55</v>
      </c>
      <c r="AD119" s="123">
        <f>VLOOKUP(AC119,Sheet2!$A$2:$B$93,2,FALSE)</f>
        <v>89000</v>
      </c>
      <c r="AE119" s="130" t="s">
        <v>46</v>
      </c>
      <c r="AF119" s="131">
        <f>VLOOKUP(AE119,Sheet2!$A$2:$B$93,2,FALSE)</f>
        <v>175000</v>
      </c>
      <c r="AG119" s="133" t="s">
        <v>102</v>
      </c>
      <c r="AH119" s="131">
        <f>VLOOKUP(AG119,Sheet2!$A$2:$B$93,2,FALSE)</f>
        <v>0</v>
      </c>
    </row>
    <row r="120" spans="1:34">
      <c r="A120" s="1">
        <v>119</v>
      </c>
      <c r="B120" s="2" t="s">
        <v>98</v>
      </c>
      <c r="C120" s="3" t="s">
        <v>99</v>
      </c>
      <c r="D120" s="4" t="s">
        <v>100</v>
      </c>
      <c r="E120" s="5" t="s">
        <v>777</v>
      </c>
      <c r="F120" s="6">
        <f t="shared" si="1"/>
        <v>2880917</v>
      </c>
      <c r="G120" s="94" t="s">
        <v>84</v>
      </c>
      <c r="H120" s="92">
        <f>VLOOKUP(G120,Sheet2!$A$2:$B$93,2,FALSE)</f>
        <v>0</v>
      </c>
      <c r="I120" s="95" t="s">
        <v>101</v>
      </c>
      <c r="J120" s="92">
        <f>VLOOKUP(I120,Sheet2!$A$2:$B$93,2,FALSE)</f>
        <v>89000</v>
      </c>
      <c r="K120" s="102" t="s">
        <v>52</v>
      </c>
      <c r="L120" s="101">
        <f>VLOOKUP(K120,Sheet2!$A$2:$B$93,2,FALSE)</f>
        <v>0</v>
      </c>
      <c r="M120" s="100" t="s">
        <v>67</v>
      </c>
      <c r="N120" s="101">
        <f>VLOOKUP(M120,Sheet2!$A$2:$B$93,2,FALSE)</f>
        <v>175000</v>
      </c>
      <c r="O120" s="82" t="s">
        <v>38</v>
      </c>
      <c r="P120" s="8">
        <f>VLOOKUP(O120,Sheet2!$A$2:$B$93,2,FALSE)</f>
        <v>0</v>
      </c>
      <c r="Q120" s="107" t="s">
        <v>39</v>
      </c>
      <c r="R120" s="8">
        <f>VLOOKUP(Q120,Sheet2!$A$2:$B$93,2,FALSE)</f>
        <v>311667</v>
      </c>
      <c r="S120" s="7" t="s">
        <v>40</v>
      </c>
      <c r="T120" s="8">
        <f>VLOOKUP(S120,Sheet2!$A$2:$B$93,2,FALSE)</f>
        <v>1800000</v>
      </c>
      <c r="U120" s="114" t="s">
        <v>69</v>
      </c>
      <c r="V120" s="111">
        <f>VLOOKUP(U120,Sheet2!$A$2:$B$93,2,FALSE)</f>
        <v>145000</v>
      </c>
      <c r="W120" s="113" t="s">
        <v>43</v>
      </c>
      <c r="X120" s="111">
        <f>VLOOKUP(W120,Sheet2!$A$2:$B$93,2,FALSE)</f>
        <v>46000</v>
      </c>
      <c r="Y120" s="113" t="s">
        <v>80</v>
      </c>
      <c r="Z120" s="111">
        <f>VLOOKUP(Y120,Sheet2!$A$2:$B$93,2,FALSE)</f>
        <v>50250</v>
      </c>
      <c r="AA120" s="122" t="s">
        <v>44</v>
      </c>
      <c r="AB120" s="123">
        <f>VLOOKUP(AA120,Sheet2!$A$2:$B$93,2,FALSE)</f>
        <v>89000</v>
      </c>
      <c r="AC120" s="124" t="s">
        <v>45</v>
      </c>
      <c r="AD120" s="123">
        <f>VLOOKUP(AC120,Sheet2!$A$2:$B$93,2,FALSE)</f>
        <v>0</v>
      </c>
      <c r="AE120" s="130" t="s">
        <v>46</v>
      </c>
      <c r="AF120" s="131">
        <f>VLOOKUP(AE120,Sheet2!$A$2:$B$93,2,FALSE)</f>
        <v>175000</v>
      </c>
      <c r="AG120" s="133" t="s">
        <v>102</v>
      </c>
      <c r="AH120" s="131">
        <f>VLOOKUP(AG120,Sheet2!$A$2:$B$93,2,FALSE)</f>
        <v>0</v>
      </c>
    </row>
    <row r="121" spans="1:34">
      <c r="A121" s="1">
        <v>120</v>
      </c>
      <c r="B121" s="2" t="s">
        <v>578</v>
      </c>
      <c r="C121" s="3" t="s">
        <v>579</v>
      </c>
      <c r="D121" s="4" t="s">
        <v>118</v>
      </c>
      <c r="E121" s="5" t="s">
        <v>777</v>
      </c>
      <c r="F121" s="6">
        <f t="shared" si="1"/>
        <v>2867917</v>
      </c>
      <c r="G121" s="94" t="s">
        <v>50</v>
      </c>
      <c r="H121" s="92">
        <f>VLOOKUP(G121,Sheet2!$A$2:$B$93,2,FALSE)</f>
        <v>0</v>
      </c>
      <c r="I121" s="95" t="s">
        <v>101</v>
      </c>
      <c r="J121" s="92">
        <f>VLOOKUP(I121,Sheet2!$A$2:$B$93,2,FALSE)</f>
        <v>89000</v>
      </c>
      <c r="K121" s="102" t="s">
        <v>210</v>
      </c>
      <c r="L121" s="101">
        <f>VLOOKUP(K121,Sheet2!$A$2:$B$93,2,FALSE)</f>
        <v>0</v>
      </c>
      <c r="M121" s="100" t="s">
        <v>67</v>
      </c>
      <c r="N121" s="101">
        <f>VLOOKUP(M121,Sheet2!$A$2:$B$93,2,FALSE)</f>
        <v>175000</v>
      </c>
      <c r="O121" s="7" t="s">
        <v>68</v>
      </c>
      <c r="P121" s="8">
        <f>VLOOKUP(O121,Sheet2!$A$2:$B$93,2,FALSE)</f>
        <v>116000</v>
      </c>
      <c r="Q121" s="7" t="s">
        <v>40</v>
      </c>
      <c r="R121" s="8">
        <f>VLOOKUP(Q121,Sheet2!$A$2:$B$93,2,FALSE)</f>
        <v>1800000</v>
      </c>
      <c r="S121" s="7" t="s">
        <v>89</v>
      </c>
      <c r="T121" s="8">
        <f>VLOOKUP(S121,Sheet2!$A$2:$B$93,2,FALSE)</f>
        <v>37000</v>
      </c>
      <c r="U121" s="114" t="s">
        <v>80</v>
      </c>
      <c r="V121" s="111">
        <f>VLOOKUP(U121,Sheet2!$A$2:$B$93,2,FALSE)</f>
        <v>50250</v>
      </c>
      <c r="W121" s="115" t="s">
        <v>111</v>
      </c>
      <c r="X121" s="111">
        <f>VLOOKUP(W121,Sheet2!$A$2:$B$93,2,FALSE)</f>
        <v>311667</v>
      </c>
      <c r="Y121" s="112" t="s">
        <v>123</v>
      </c>
      <c r="Z121" s="111">
        <f>VLOOKUP(Y121,Sheet2!$A$2:$B$93,2,FALSE)</f>
        <v>0</v>
      </c>
      <c r="AA121" s="122" t="s">
        <v>44</v>
      </c>
      <c r="AB121" s="123">
        <f>VLOOKUP(AA121,Sheet2!$A$2:$B$93,2,FALSE)</f>
        <v>89000</v>
      </c>
      <c r="AC121" s="124" t="s">
        <v>167</v>
      </c>
      <c r="AD121" s="123">
        <f>VLOOKUP(AC121,Sheet2!$A$2:$B$93,2,FALSE)</f>
        <v>0</v>
      </c>
      <c r="AE121" s="130" t="s">
        <v>46</v>
      </c>
      <c r="AF121" s="131">
        <f>VLOOKUP(AE121,Sheet2!$A$2:$B$93,2,FALSE)</f>
        <v>175000</v>
      </c>
      <c r="AG121" s="134" t="s">
        <v>63</v>
      </c>
      <c r="AH121" s="131">
        <f>VLOOKUP(AG121,Sheet2!$A$2:$B$93,2,FALSE)</f>
        <v>25000</v>
      </c>
    </row>
    <row r="122" spans="1:34">
      <c r="A122" s="1">
        <v>121</v>
      </c>
      <c r="B122" s="2" t="s">
        <v>86</v>
      </c>
      <c r="C122" s="3" t="s">
        <v>87</v>
      </c>
      <c r="D122" s="4" t="s">
        <v>88</v>
      </c>
      <c r="E122" s="5" t="s">
        <v>777</v>
      </c>
      <c r="F122" s="6">
        <f t="shared" si="1"/>
        <v>2847384</v>
      </c>
      <c r="G122" s="94" t="s">
        <v>84</v>
      </c>
      <c r="H122" s="92">
        <f>VLOOKUP(G122,Sheet2!$A$2:$B$93,2,FALSE)</f>
        <v>0</v>
      </c>
      <c r="I122" s="95" t="s">
        <v>34</v>
      </c>
      <c r="J122" s="92">
        <f>VLOOKUP(I122,Sheet2!$A$2:$B$93,2,FALSE)</f>
        <v>37000</v>
      </c>
      <c r="K122" s="100" t="s">
        <v>36</v>
      </c>
      <c r="L122" s="101">
        <f>VLOOKUP(K122,Sheet2!$A$2:$B$93,2,FALSE)</f>
        <v>27467</v>
      </c>
      <c r="M122" s="100" t="s">
        <v>67</v>
      </c>
      <c r="N122" s="101">
        <f>VLOOKUP(M122,Sheet2!$A$2:$B$93,2,FALSE)</f>
        <v>175000</v>
      </c>
      <c r="O122" s="107" t="s">
        <v>39</v>
      </c>
      <c r="P122" s="8">
        <f>VLOOKUP(O122,Sheet2!$A$2:$B$93,2,FALSE)</f>
        <v>311667</v>
      </c>
      <c r="Q122" s="7" t="s">
        <v>40</v>
      </c>
      <c r="R122" s="8">
        <f>VLOOKUP(Q122,Sheet2!$A$2:$B$93,2,FALSE)</f>
        <v>1800000</v>
      </c>
      <c r="S122" s="7" t="s">
        <v>89</v>
      </c>
      <c r="T122" s="8">
        <f>VLOOKUP(S122,Sheet2!$A$2:$B$93,2,FALSE)</f>
        <v>37000</v>
      </c>
      <c r="U122" s="110" t="s">
        <v>90</v>
      </c>
      <c r="V122" s="111">
        <f>VLOOKUP(U122,Sheet2!$A$2:$B$93,2,FALSE)</f>
        <v>0</v>
      </c>
      <c r="W122" s="113" t="s">
        <v>80</v>
      </c>
      <c r="X122" s="111">
        <f>VLOOKUP(W122,Sheet2!$A$2:$B$93,2,FALSE)</f>
        <v>50250</v>
      </c>
      <c r="Y122" s="113" t="s">
        <v>70</v>
      </c>
      <c r="Z122" s="111">
        <f>VLOOKUP(Y122,Sheet2!$A$2:$B$93,2,FALSE)</f>
        <v>145000</v>
      </c>
      <c r="AA122" s="122" t="s">
        <v>44</v>
      </c>
      <c r="AB122" s="123">
        <f>VLOOKUP(AA122,Sheet2!$A$2:$B$93,2,FALSE)</f>
        <v>89000</v>
      </c>
      <c r="AC122" s="124" t="s">
        <v>91</v>
      </c>
      <c r="AD122" s="123">
        <f>VLOOKUP(AC122,Sheet2!$A$2:$B$93,2,FALSE)</f>
        <v>0</v>
      </c>
      <c r="AE122" s="130" t="s">
        <v>46</v>
      </c>
      <c r="AF122" s="131">
        <f>VLOOKUP(AE122,Sheet2!$A$2:$B$93,2,FALSE)</f>
        <v>175000</v>
      </c>
      <c r="AG122" s="133" t="s">
        <v>71</v>
      </c>
      <c r="AH122" s="131">
        <f>VLOOKUP(AG122,Sheet2!$A$2:$B$93,2,FALSE)</f>
        <v>0</v>
      </c>
    </row>
    <row r="123" spans="1:34">
      <c r="A123" s="1">
        <v>122</v>
      </c>
      <c r="B123" s="2" t="s">
        <v>345</v>
      </c>
      <c r="C123" s="3" t="s">
        <v>346</v>
      </c>
      <c r="D123" s="4" t="s">
        <v>347</v>
      </c>
      <c r="E123" s="5" t="s">
        <v>777</v>
      </c>
      <c r="F123" s="6">
        <f t="shared" si="1"/>
        <v>2837467</v>
      </c>
      <c r="G123" s="91" t="s">
        <v>77</v>
      </c>
      <c r="H123" s="92">
        <f>VLOOKUP(G123,Sheet2!$A$2:$B$93,2,FALSE)</f>
        <v>413333</v>
      </c>
      <c r="I123" s="93" t="s">
        <v>35</v>
      </c>
      <c r="J123" s="92">
        <f>VLOOKUP(I123,Sheet2!$A$2:$B$93,2,FALSE)</f>
        <v>880000</v>
      </c>
      <c r="K123" s="103" t="s">
        <v>153</v>
      </c>
      <c r="L123" s="101">
        <f>VLOOKUP(K123,Sheet2!$A$2:$B$93,2,FALSE)</f>
        <v>230000</v>
      </c>
      <c r="M123" s="100" t="s">
        <v>36</v>
      </c>
      <c r="N123" s="101">
        <f>VLOOKUP(M123,Sheet2!$A$2:$B$93,2,FALSE)</f>
        <v>27467</v>
      </c>
      <c r="O123" s="7" t="s">
        <v>68</v>
      </c>
      <c r="P123" s="8">
        <f>VLOOKUP(O123,Sheet2!$A$2:$B$93,2,FALSE)</f>
        <v>116000</v>
      </c>
      <c r="Q123" s="107" t="s">
        <v>39</v>
      </c>
      <c r="R123" s="8">
        <f>VLOOKUP(Q123,Sheet2!$A$2:$B$93,2,FALSE)</f>
        <v>311667</v>
      </c>
      <c r="S123" s="107" t="s">
        <v>216</v>
      </c>
      <c r="T123" s="8">
        <f>VLOOKUP(S123,Sheet2!$A$2:$B$93,2,FALSE)</f>
        <v>145000</v>
      </c>
      <c r="U123" s="114" t="s">
        <v>69</v>
      </c>
      <c r="V123" s="111">
        <f>VLOOKUP(U123,Sheet2!$A$2:$B$93,2,FALSE)</f>
        <v>145000</v>
      </c>
      <c r="W123" s="113" t="s">
        <v>43</v>
      </c>
      <c r="X123" s="111">
        <f>VLOOKUP(W123,Sheet2!$A$2:$B$93,2,FALSE)</f>
        <v>46000</v>
      </c>
      <c r="Y123" s="113" t="s">
        <v>70</v>
      </c>
      <c r="Z123" s="111">
        <f>VLOOKUP(Y123,Sheet2!$A$2:$B$93,2,FALSE)</f>
        <v>145000</v>
      </c>
      <c r="AA123" s="122" t="s">
        <v>44</v>
      </c>
      <c r="AB123" s="123">
        <f>VLOOKUP(AA123,Sheet2!$A$2:$B$93,2,FALSE)</f>
        <v>89000</v>
      </c>
      <c r="AC123" s="126" t="s">
        <v>55</v>
      </c>
      <c r="AD123" s="123">
        <f>VLOOKUP(AC123,Sheet2!$A$2:$B$93,2,FALSE)</f>
        <v>89000</v>
      </c>
      <c r="AE123" s="130" t="s">
        <v>46</v>
      </c>
      <c r="AF123" s="131">
        <f>VLOOKUP(AE123,Sheet2!$A$2:$B$93,2,FALSE)</f>
        <v>175000</v>
      </c>
      <c r="AG123" s="134" t="s">
        <v>63</v>
      </c>
      <c r="AH123" s="131">
        <f>VLOOKUP(AG123,Sheet2!$A$2:$B$93,2,FALSE)</f>
        <v>25000</v>
      </c>
    </row>
    <row r="124" spans="1:34">
      <c r="A124" s="1">
        <v>123</v>
      </c>
      <c r="B124" s="2" t="s">
        <v>489</v>
      </c>
      <c r="C124" s="3" t="s">
        <v>487</v>
      </c>
      <c r="D124" s="4" t="s">
        <v>488</v>
      </c>
      <c r="E124" s="5" t="s">
        <v>777</v>
      </c>
      <c r="F124" s="6">
        <f t="shared" si="1"/>
        <v>2834134</v>
      </c>
      <c r="G124" s="91" t="s">
        <v>109</v>
      </c>
      <c r="H124" s="92">
        <f>VLOOKUP(G124,Sheet2!$A$2:$B$93,2,FALSE)</f>
        <v>230000</v>
      </c>
      <c r="I124" s="95" t="s">
        <v>34</v>
      </c>
      <c r="J124" s="92">
        <f>VLOOKUP(I124,Sheet2!$A$2:$B$93,2,FALSE)</f>
        <v>37000</v>
      </c>
      <c r="K124" s="100" t="s">
        <v>147</v>
      </c>
      <c r="L124" s="101">
        <f>VLOOKUP(K124,Sheet2!$A$2:$B$93,2,FALSE)</f>
        <v>89000</v>
      </c>
      <c r="M124" s="100" t="s">
        <v>36</v>
      </c>
      <c r="N124" s="101">
        <f>VLOOKUP(M124,Sheet2!$A$2:$B$93,2,FALSE)</f>
        <v>27467</v>
      </c>
      <c r="O124" s="7" t="s">
        <v>97</v>
      </c>
      <c r="P124" s="8">
        <f>VLOOKUP(O124,Sheet2!$A$2:$B$93,2,FALSE)</f>
        <v>68000</v>
      </c>
      <c r="Q124" s="107" t="s">
        <v>39</v>
      </c>
      <c r="R124" s="8">
        <f>VLOOKUP(Q124,Sheet2!$A$2:$B$93,2,FALSE)</f>
        <v>311667</v>
      </c>
      <c r="S124" s="7" t="s">
        <v>40</v>
      </c>
      <c r="T124" s="8">
        <f>VLOOKUP(S124,Sheet2!$A$2:$B$93,2,FALSE)</f>
        <v>1800000</v>
      </c>
      <c r="U124" s="114" t="s">
        <v>124</v>
      </c>
      <c r="V124" s="111">
        <f>VLOOKUP(U124,Sheet2!$A$2:$B$93,2,FALSE)</f>
        <v>37000</v>
      </c>
      <c r="W124" s="112" t="s">
        <v>205</v>
      </c>
      <c r="X124" s="111">
        <f>VLOOKUP(W124,Sheet2!$A$2:$B$93,2,FALSE)</f>
        <v>0</v>
      </c>
      <c r="Y124" s="113" t="s">
        <v>70</v>
      </c>
      <c r="Z124" s="111">
        <f>VLOOKUP(Y124,Sheet2!$A$2:$B$93,2,FALSE)</f>
        <v>145000</v>
      </c>
      <c r="AA124" s="125" t="s">
        <v>167</v>
      </c>
      <c r="AB124" s="123">
        <f>VLOOKUP(AA124,Sheet2!$A$2:$B$93,2,FALSE)</f>
        <v>0</v>
      </c>
      <c r="AC124" s="126" t="s">
        <v>55</v>
      </c>
      <c r="AD124" s="123">
        <f>VLOOKUP(AC124,Sheet2!$A$2:$B$93,2,FALSE)</f>
        <v>89000</v>
      </c>
      <c r="AE124" s="86" t="s">
        <v>72</v>
      </c>
      <c r="AF124" s="131">
        <f>VLOOKUP(AE124,Sheet2!$A$2:$B$93,2,FALSE)</f>
        <v>0</v>
      </c>
      <c r="AG124" s="133" t="s">
        <v>102</v>
      </c>
      <c r="AH124" s="131">
        <f>VLOOKUP(AG124,Sheet2!$A$2:$B$93,2,FALSE)</f>
        <v>0</v>
      </c>
    </row>
    <row r="125" spans="1:34">
      <c r="A125" s="1">
        <v>124</v>
      </c>
      <c r="B125" s="2" t="s">
        <v>114</v>
      </c>
      <c r="C125" s="3" t="s">
        <v>115</v>
      </c>
      <c r="D125" s="4" t="s">
        <v>114</v>
      </c>
      <c r="E125" s="5" t="s">
        <v>777</v>
      </c>
      <c r="F125" s="6">
        <f t="shared" si="1"/>
        <v>2833417</v>
      </c>
      <c r="G125" s="91" t="s">
        <v>34</v>
      </c>
      <c r="H125" s="92">
        <f>VLOOKUP(G125,Sheet2!$A$2:$B$93,2,FALSE)</f>
        <v>37000</v>
      </c>
      <c r="I125" s="96" t="s">
        <v>50</v>
      </c>
      <c r="J125" s="92">
        <f>VLOOKUP(I125,Sheet2!$A$2:$B$93,2,FALSE)</f>
        <v>0</v>
      </c>
      <c r="K125" s="100" t="s">
        <v>67</v>
      </c>
      <c r="L125" s="101">
        <f>VLOOKUP(K125,Sheet2!$A$2:$B$93,2,FALSE)</f>
        <v>175000</v>
      </c>
      <c r="M125" s="100" t="s">
        <v>37</v>
      </c>
      <c r="N125" s="101">
        <f>VLOOKUP(M125,Sheet2!$A$2:$B$93,2,FALSE)</f>
        <v>56500</v>
      </c>
      <c r="O125" s="7" t="s">
        <v>97</v>
      </c>
      <c r="P125" s="8">
        <f>VLOOKUP(O125,Sheet2!$A$2:$B$93,2,FALSE)</f>
        <v>68000</v>
      </c>
      <c r="Q125" s="107" t="s">
        <v>39</v>
      </c>
      <c r="R125" s="8">
        <f>VLOOKUP(Q125,Sheet2!$A$2:$B$93,2,FALSE)</f>
        <v>311667</v>
      </c>
      <c r="S125" s="7" t="s">
        <v>40</v>
      </c>
      <c r="T125" s="8">
        <f>VLOOKUP(S125,Sheet2!$A$2:$B$93,2,FALSE)</f>
        <v>1800000</v>
      </c>
      <c r="U125" s="110" t="s">
        <v>41</v>
      </c>
      <c r="V125" s="111">
        <f>VLOOKUP(U125,Sheet2!$A$2:$B$93,2,FALSE)</f>
        <v>0</v>
      </c>
      <c r="W125" s="113" t="s">
        <v>80</v>
      </c>
      <c r="X125" s="111">
        <f>VLOOKUP(W125,Sheet2!$A$2:$B$93,2,FALSE)</f>
        <v>50250</v>
      </c>
      <c r="Y125" s="113" t="s">
        <v>43</v>
      </c>
      <c r="Z125" s="111">
        <f>VLOOKUP(Y125,Sheet2!$A$2:$B$93,2,FALSE)</f>
        <v>46000</v>
      </c>
      <c r="AA125" s="122" t="s">
        <v>44</v>
      </c>
      <c r="AB125" s="123">
        <f>VLOOKUP(AA125,Sheet2!$A$2:$B$93,2,FALSE)</f>
        <v>89000</v>
      </c>
      <c r="AC125" s="124" t="s">
        <v>45</v>
      </c>
      <c r="AD125" s="123">
        <f>VLOOKUP(AC125,Sheet2!$A$2:$B$93,2,FALSE)</f>
        <v>0</v>
      </c>
      <c r="AE125" s="130" t="s">
        <v>46</v>
      </c>
      <c r="AF125" s="131">
        <f>VLOOKUP(AE125,Sheet2!$A$2:$B$93,2,FALSE)</f>
        <v>175000</v>
      </c>
      <c r="AG125" s="134" t="s">
        <v>63</v>
      </c>
      <c r="AH125" s="131">
        <f>VLOOKUP(AG125,Sheet2!$A$2:$B$93,2,FALSE)</f>
        <v>25000</v>
      </c>
    </row>
    <row r="126" spans="1:34">
      <c r="A126" s="1">
        <v>125</v>
      </c>
      <c r="B126" s="2" t="s">
        <v>81</v>
      </c>
      <c r="C126" s="3" t="s">
        <v>82</v>
      </c>
      <c r="D126" s="4" t="s">
        <v>83</v>
      </c>
      <c r="E126" s="5" t="s">
        <v>777</v>
      </c>
      <c r="F126" s="6">
        <f t="shared" si="1"/>
        <v>2829417</v>
      </c>
      <c r="G126" s="94" t="s">
        <v>84</v>
      </c>
      <c r="H126" s="92">
        <f>VLOOKUP(G126,Sheet2!$A$2:$B$93,2,FALSE)</f>
        <v>0</v>
      </c>
      <c r="I126" s="95" t="s">
        <v>34</v>
      </c>
      <c r="J126" s="92">
        <f>VLOOKUP(I126,Sheet2!$A$2:$B$93,2,FALSE)</f>
        <v>37000</v>
      </c>
      <c r="K126" s="100" t="s">
        <v>37</v>
      </c>
      <c r="L126" s="101">
        <f>VLOOKUP(K126,Sheet2!$A$2:$B$93,2,FALSE)</f>
        <v>56500</v>
      </c>
      <c r="M126" s="100" t="s">
        <v>67</v>
      </c>
      <c r="N126" s="101">
        <f>VLOOKUP(M126,Sheet2!$A$2:$B$93,2,FALSE)</f>
        <v>175000</v>
      </c>
      <c r="O126" s="7" t="s">
        <v>85</v>
      </c>
      <c r="P126" s="8">
        <f>VLOOKUP(O126,Sheet2!$A$2:$B$93,2,FALSE)</f>
        <v>0</v>
      </c>
      <c r="Q126" s="107" t="s">
        <v>39</v>
      </c>
      <c r="R126" s="8">
        <f>VLOOKUP(Q126,Sheet2!$A$2:$B$93,2,FALSE)</f>
        <v>311667</v>
      </c>
      <c r="S126" s="7" t="s">
        <v>40</v>
      </c>
      <c r="T126" s="8">
        <f>VLOOKUP(S126,Sheet2!$A$2:$B$93,2,FALSE)</f>
        <v>1800000</v>
      </c>
      <c r="U126" s="114" t="s">
        <v>43</v>
      </c>
      <c r="V126" s="111">
        <f>VLOOKUP(U126,Sheet2!$A$2:$B$93,2,FALSE)</f>
        <v>46000</v>
      </c>
      <c r="W126" s="112" t="s">
        <v>42</v>
      </c>
      <c r="X126" s="111">
        <f>VLOOKUP(W126,Sheet2!$A$2:$B$93,2,FALSE)</f>
        <v>0</v>
      </c>
      <c r="Y126" s="113" t="s">
        <v>80</v>
      </c>
      <c r="Z126" s="111">
        <f>VLOOKUP(Y126,Sheet2!$A$2:$B$93,2,FALSE)</f>
        <v>50250</v>
      </c>
      <c r="AA126" s="122" t="s">
        <v>44</v>
      </c>
      <c r="AB126" s="123">
        <f>VLOOKUP(AA126,Sheet2!$A$2:$B$93,2,FALSE)</f>
        <v>89000</v>
      </c>
      <c r="AC126" s="126" t="s">
        <v>55</v>
      </c>
      <c r="AD126" s="123">
        <f>VLOOKUP(AC126,Sheet2!$A$2:$B$93,2,FALSE)</f>
        <v>89000</v>
      </c>
      <c r="AE126" s="130" t="s">
        <v>46</v>
      </c>
      <c r="AF126" s="131">
        <f>VLOOKUP(AE126,Sheet2!$A$2:$B$93,2,FALSE)</f>
        <v>175000</v>
      </c>
      <c r="AG126" s="133" t="s">
        <v>72</v>
      </c>
      <c r="AH126" s="131">
        <f>VLOOKUP(AG126,Sheet2!$A$2:$B$93,2,FALSE)</f>
        <v>0</v>
      </c>
    </row>
    <row r="127" spans="1:34">
      <c r="A127" s="1">
        <v>126</v>
      </c>
      <c r="B127" s="2" t="s">
        <v>288</v>
      </c>
      <c r="C127" s="3" t="s">
        <v>286</v>
      </c>
      <c r="D127" s="4" t="s">
        <v>287</v>
      </c>
      <c r="E127" s="5" t="s">
        <v>777</v>
      </c>
      <c r="F127" s="6">
        <f t="shared" si="1"/>
        <v>2828917</v>
      </c>
      <c r="G127" s="94" t="s">
        <v>84</v>
      </c>
      <c r="H127" s="92">
        <f>VLOOKUP(G127,Sheet2!$A$2:$B$93,2,FALSE)</f>
        <v>0</v>
      </c>
      <c r="I127" s="95" t="s">
        <v>58</v>
      </c>
      <c r="J127" s="92">
        <f>VLOOKUP(I127,Sheet2!$A$2:$B$93,2,FALSE)</f>
        <v>50250</v>
      </c>
      <c r="K127" s="102" t="s">
        <v>52</v>
      </c>
      <c r="L127" s="101">
        <f>VLOOKUP(K127,Sheet2!$A$2:$B$93,2,FALSE)</f>
        <v>0</v>
      </c>
      <c r="M127" s="100" t="s">
        <v>67</v>
      </c>
      <c r="N127" s="101">
        <f>VLOOKUP(M127,Sheet2!$A$2:$B$93,2,FALSE)</f>
        <v>175000</v>
      </c>
      <c r="O127" s="107" t="s">
        <v>39</v>
      </c>
      <c r="P127" s="8">
        <f>VLOOKUP(O127,Sheet2!$A$2:$B$93,2,FALSE)</f>
        <v>311667</v>
      </c>
      <c r="Q127" s="82" t="s">
        <v>59</v>
      </c>
      <c r="R127" s="8">
        <f>VLOOKUP(Q127,Sheet2!$A$2:$B$93,2,FALSE)</f>
        <v>0</v>
      </c>
      <c r="S127" s="7" t="s">
        <v>40</v>
      </c>
      <c r="T127" s="8">
        <f>VLOOKUP(S127,Sheet2!$A$2:$B$93,2,FALSE)</f>
        <v>1800000</v>
      </c>
      <c r="U127" s="114" t="s">
        <v>43</v>
      </c>
      <c r="V127" s="111">
        <f>VLOOKUP(U127,Sheet2!$A$2:$B$93,2,FALSE)</f>
        <v>46000</v>
      </c>
      <c r="W127" s="113" t="s">
        <v>157</v>
      </c>
      <c r="X127" s="111">
        <f>VLOOKUP(W127,Sheet2!$A$2:$B$93,2,FALSE)</f>
        <v>37000</v>
      </c>
      <c r="Y127" s="113" t="s">
        <v>70</v>
      </c>
      <c r="Z127" s="111">
        <f>VLOOKUP(Y127,Sheet2!$A$2:$B$93,2,FALSE)</f>
        <v>145000</v>
      </c>
      <c r="AA127" s="122" t="s">
        <v>44</v>
      </c>
      <c r="AB127" s="123">
        <f>VLOOKUP(AA127,Sheet2!$A$2:$B$93,2,FALSE)</f>
        <v>89000</v>
      </c>
      <c r="AC127" s="124" t="s">
        <v>62</v>
      </c>
      <c r="AD127" s="123">
        <f>VLOOKUP(AC127,Sheet2!$A$2:$B$93,2,FALSE)</f>
        <v>0</v>
      </c>
      <c r="AE127" s="130" t="s">
        <v>46</v>
      </c>
      <c r="AF127" s="131">
        <f>VLOOKUP(AE127,Sheet2!$A$2:$B$93,2,FALSE)</f>
        <v>175000</v>
      </c>
      <c r="AG127" s="133" t="s">
        <v>71</v>
      </c>
      <c r="AH127" s="131">
        <f>VLOOKUP(AG127,Sheet2!$A$2:$B$93,2,FALSE)</f>
        <v>0</v>
      </c>
    </row>
    <row r="128" spans="1:34">
      <c r="A128" s="1">
        <v>127</v>
      </c>
      <c r="B128" s="2" t="s">
        <v>637</v>
      </c>
      <c r="C128" s="3" t="s">
        <v>638</v>
      </c>
      <c r="D128" s="4" t="s">
        <v>639</v>
      </c>
      <c r="E128" s="5" t="s">
        <v>777</v>
      </c>
      <c r="F128" s="6">
        <f t="shared" si="1"/>
        <v>2819250</v>
      </c>
      <c r="G128" s="91" t="s">
        <v>51</v>
      </c>
      <c r="H128" s="92">
        <f>VLOOKUP(G128,Sheet2!$A$2:$B$93,2,FALSE)</f>
        <v>230000</v>
      </c>
      <c r="I128" s="93" t="s">
        <v>35</v>
      </c>
      <c r="J128" s="92">
        <f>VLOOKUP(I128,Sheet2!$A$2:$B$93,2,FALSE)</f>
        <v>880000</v>
      </c>
      <c r="K128" s="100" t="s">
        <v>132</v>
      </c>
      <c r="L128" s="101">
        <f>VLOOKUP(K128,Sheet2!$A$2:$B$93,2,FALSE)</f>
        <v>413333</v>
      </c>
      <c r="M128" s="100" t="s">
        <v>67</v>
      </c>
      <c r="N128" s="101">
        <f>VLOOKUP(M128,Sheet2!$A$2:$B$93,2,FALSE)</f>
        <v>175000</v>
      </c>
      <c r="O128" s="7" t="s">
        <v>122</v>
      </c>
      <c r="P128" s="8">
        <f>VLOOKUP(O128,Sheet2!$A$2:$B$93,2,FALSE)</f>
        <v>145000</v>
      </c>
      <c r="Q128" s="7" t="s">
        <v>68</v>
      </c>
      <c r="R128" s="8">
        <f>VLOOKUP(Q128,Sheet2!$A$2:$B$93,2,FALSE)</f>
        <v>116000</v>
      </c>
      <c r="S128" s="107" t="s">
        <v>39</v>
      </c>
      <c r="T128" s="8">
        <f>VLOOKUP(S128,Sheet2!$A$2:$B$93,2,FALSE)</f>
        <v>311667</v>
      </c>
      <c r="U128" s="114" t="s">
        <v>80</v>
      </c>
      <c r="V128" s="111">
        <f>VLOOKUP(U128,Sheet2!$A$2:$B$93,2,FALSE)</f>
        <v>50250</v>
      </c>
      <c r="W128" s="112" t="s">
        <v>42</v>
      </c>
      <c r="X128" s="111">
        <f>VLOOKUP(W128,Sheet2!$A$2:$B$93,2,FALSE)</f>
        <v>0</v>
      </c>
      <c r="Y128" s="113" t="s">
        <v>70</v>
      </c>
      <c r="Z128" s="111">
        <f>VLOOKUP(Y128,Sheet2!$A$2:$B$93,2,FALSE)</f>
        <v>145000</v>
      </c>
      <c r="AA128" s="122" t="s">
        <v>44</v>
      </c>
      <c r="AB128" s="123">
        <f>VLOOKUP(AA128,Sheet2!$A$2:$B$93,2,FALSE)</f>
        <v>89000</v>
      </c>
      <c r="AC128" s="126" t="s">
        <v>55</v>
      </c>
      <c r="AD128" s="123">
        <f>VLOOKUP(AC128,Sheet2!$A$2:$B$93,2,FALSE)</f>
        <v>89000</v>
      </c>
      <c r="AE128" s="130" t="s">
        <v>46</v>
      </c>
      <c r="AF128" s="131">
        <f>VLOOKUP(AE128,Sheet2!$A$2:$B$93,2,FALSE)</f>
        <v>175000</v>
      </c>
      <c r="AG128" s="133" t="s">
        <v>102</v>
      </c>
      <c r="AH128" s="131">
        <f>VLOOKUP(AG128,Sheet2!$A$2:$B$93,2,FALSE)</f>
        <v>0</v>
      </c>
    </row>
    <row r="129" spans="1:34">
      <c r="A129" s="1">
        <v>128</v>
      </c>
      <c r="B129" s="2" t="s">
        <v>707</v>
      </c>
      <c r="C129" s="3" t="s">
        <v>705</v>
      </c>
      <c r="D129" s="4" t="s">
        <v>706</v>
      </c>
      <c r="E129" s="5" t="s">
        <v>777</v>
      </c>
      <c r="F129" s="6">
        <f t="shared" si="1"/>
        <v>2812333</v>
      </c>
      <c r="G129" s="91" t="s">
        <v>34</v>
      </c>
      <c r="H129" s="92">
        <f>VLOOKUP(G129,Sheet2!$A$2:$B$93,2,FALSE)</f>
        <v>37000</v>
      </c>
      <c r="I129" s="95" t="s">
        <v>51</v>
      </c>
      <c r="J129" s="92">
        <f>VLOOKUP(I129,Sheet2!$A$2:$B$93,2,FALSE)</f>
        <v>230000</v>
      </c>
      <c r="K129" s="102" t="s">
        <v>110</v>
      </c>
      <c r="L129" s="101">
        <f>VLOOKUP(K129,Sheet2!$A$2:$B$93,2,FALSE)</f>
        <v>0</v>
      </c>
      <c r="M129" s="100" t="s">
        <v>132</v>
      </c>
      <c r="N129" s="101">
        <f>VLOOKUP(M129,Sheet2!$A$2:$B$93,2,FALSE)</f>
        <v>413333</v>
      </c>
      <c r="O129" s="82" t="s">
        <v>59</v>
      </c>
      <c r="P129" s="8">
        <f>VLOOKUP(O129,Sheet2!$A$2:$B$93,2,FALSE)</f>
        <v>0</v>
      </c>
      <c r="Q129" s="82" t="s">
        <v>38</v>
      </c>
      <c r="R129" s="8">
        <f>VLOOKUP(Q129,Sheet2!$A$2:$B$93,2,FALSE)</f>
        <v>0</v>
      </c>
      <c r="S129" s="7" t="s">
        <v>40</v>
      </c>
      <c r="T129" s="8">
        <f>VLOOKUP(S129,Sheet2!$A$2:$B$93,2,FALSE)</f>
        <v>1800000</v>
      </c>
      <c r="U129" s="110" t="s">
        <v>130</v>
      </c>
      <c r="V129" s="111">
        <f>VLOOKUP(U129,Sheet2!$A$2:$B$93,2,FALSE)</f>
        <v>0</v>
      </c>
      <c r="W129" s="113" t="s">
        <v>60</v>
      </c>
      <c r="X129" s="111">
        <f>VLOOKUP(W129,Sheet2!$A$2:$B$93,2,FALSE)</f>
        <v>68000</v>
      </c>
      <c r="Y129" s="112" t="s">
        <v>79</v>
      </c>
      <c r="Z129" s="111">
        <f>VLOOKUP(Y129,Sheet2!$A$2:$B$93,2,FALSE)</f>
        <v>0</v>
      </c>
      <c r="AA129" s="122" t="s">
        <v>44</v>
      </c>
      <c r="AB129" s="123">
        <f>VLOOKUP(AA129,Sheet2!$A$2:$B$93,2,FALSE)</f>
        <v>89000</v>
      </c>
      <c r="AC129" s="124" t="s">
        <v>62</v>
      </c>
      <c r="AD129" s="123">
        <f>VLOOKUP(AC129,Sheet2!$A$2:$B$93,2,FALSE)</f>
        <v>0</v>
      </c>
      <c r="AE129" s="130" t="s">
        <v>46</v>
      </c>
      <c r="AF129" s="131">
        <f>VLOOKUP(AE129,Sheet2!$A$2:$B$93,2,FALSE)</f>
        <v>175000</v>
      </c>
      <c r="AG129" s="133" t="s">
        <v>71</v>
      </c>
      <c r="AH129" s="131">
        <f>VLOOKUP(AG129,Sheet2!$A$2:$B$93,2,FALSE)</f>
        <v>0</v>
      </c>
    </row>
    <row r="130" spans="1:34">
      <c r="A130" s="1">
        <v>129</v>
      </c>
      <c r="B130" s="2" t="s">
        <v>429</v>
      </c>
      <c r="C130" s="3" t="s">
        <v>430</v>
      </c>
      <c r="D130" s="4" t="s">
        <v>429</v>
      </c>
      <c r="E130" s="5" t="s">
        <v>777</v>
      </c>
      <c r="F130" s="6">
        <f t="shared" ref="F130:F193" si="2">SUM(H130)+J130+L130+N130+P130+R130+T130+V130+X130+Z130+AB130+AD130+AF130+AH130</f>
        <v>2788384</v>
      </c>
      <c r="G130" s="91" t="s">
        <v>51</v>
      </c>
      <c r="H130" s="92">
        <f>VLOOKUP(G130,Sheet2!$A$2:$B$93,2,FALSE)</f>
        <v>230000</v>
      </c>
      <c r="I130" s="95" t="s">
        <v>34</v>
      </c>
      <c r="J130" s="92">
        <f>VLOOKUP(I130,Sheet2!$A$2:$B$93,2,FALSE)</f>
        <v>37000</v>
      </c>
      <c r="K130" s="100" t="s">
        <v>36</v>
      </c>
      <c r="L130" s="101">
        <f>VLOOKUP(K130,Sheet2!$A$2:$B$93,2,FALSE)</f>
        <v>27467</v>
      </c>
      <c r="M130" s="100" t="s">
        <v>67</v>
      </c>
      <c r="N130" s="101">
        <f>VLOOKUP(M130,Sheet2!$A$2:$B$93,2,FALSE)</f>
        <v>175000</v>
      </c>
      <c r="O130" s="82" t="s">
        <v>59</v>
      </c>
      <c r="P130" s="8">
        <f>VLOOKUP(O130,Sheet2!$A$2:$B$93,2,FALSE)</f>
        <v>0</v>
      </c>
      <c r="Q130" s="107" t="s">
        <v>39</v>
      </c>
      <c r="R130" s="8">
        <f>VLOOKUP(Q130,Sheet2!$A$2:$B$93,2,FALSE)</f>
        <v>311667</v>
      </c>
      <c r="S130" s="7" t="s">
        <v>40</v>
      </c>
      <c r="T130" s="8">
        <f>VLOOKUP(S130,Sheet2!$A$2:$B$93,2,FALSE)</f>
        <v>1800000</v>
      </c>
      <c r="U130" s="110" t="s">
        <v>130</v>
      </c>
      <c r="V130" s="111">
        <f>VLOOKUP(U130,Sheet2!$A$2:$B$93,2,FALSE)</f>
        <v>0</v>
      </c>
      <c r="W130" s="113" t="s">
        <v>60</v>
      </c>
      <c r="X130" s="111">
        <f>VLOOKUP(W130,Sheet2!$A$2:$B$93,2,FALSE)</f>
        <v>68000</v>
      </c>
      <c r="Y130" s="113" t="s">
        <v>80</v>
      </c>
      <c r="Z130" s="111">
        <f>VLOOKUP(Y130,Sheet2!$A$2:$B$93,2,FALSE)</f>
        <v>50250</v>
      </c>
      <c r="AA130" s="122" t="s">
        <v>44</v>
      </c>
      <c r="AB130" s="123">
        <f>VLOOKUP(AA130,Sheet2!$A$2:$B$93,2,FALSE)</f>
        <v>89000</v>
      </c>
      <c r="AC130" s="124" t="s">
        <v>45</v>
      </c>
      <c r="AD130" s="123">
        <f>VLOOKUP(AC130,Sheet2!$A$2:$B$93,2,FALSE)</f>
        <v>0</v>
      </c>
      <c r="AE130" s="86" t="s">
        <v>72</v>
      </c>
      <c r="AF130" s="131">
        <f>VLOOKUP(AE130,Sheet2!$A$2:$B$93,2,FALSE)</f>
        <v>0</v>
      </c>
      <c r="AG130" s="133" t="s">
        <v>47</v>
      </c>
      <c r="AH130" s="131">
        <f>VLOOKUP(AG130,Sheet2!$A$2:$B$93,2,FALSE)</f>
        <v>0</v>
      </c>
    </row>
    <row r="131" spans="1:34">
      <c r="A131" s="1">
        <v>130</v>
      </c>
      <c r="B131" s="2" t="s">
        <v>549</v>
      </c>
      <c r="C131" s="3" t="s">
        <v>550</v>
      </c>
      <c r="D131" s="4" t="s">
        <v>551</v>
      </c>
      <c r="E131" s="5" t="s">
        <v>777</v>
      </c>
      <c r="F131" s="6">
        <f t="shared" si="2"/>
        <v>2776000</v>
      </c>
      <c r="G131" s="94" t="s">
        <v>84</v>
      </c>
      <c r="H131" s="92">
        <f>VLOOKUP(G131,Sheet2!$A$2:$B$93,2,FALSE)</f>
        <v>0</v>
      </c>
      <c r="I131" s="95" t="s">
        <v>51</v>
      </c>
      <c r="J131" s="92">
        <f>VLOOKUP(I131,Sheet2!$A$2:$B$93,2,FALSE)</f>
        <v>230000</v>
      </c>
      <c r="K131" s="102" t="s">
        <v>52</v>
      </c>
      <c r="L131" s="101">
        <f>VLOOKUP(K131,Sheet2!$A$2:$B$93,2,FALSE)</f>
        <v>0</v>
      </c>
      <c r="M131" s="100" t="s">
        <v>67</v>
      </c>
      <c r="N131" s="101">
        <f>VLOOKUP(M131,Sheet2!$A$2:$B$93,2,FALSE)</f>
        <v>175000</v>
      </c>
      <c r="O131" s="7" t="s">
        <v>68</v>
      </c>
      <c r="P131" s="8">
        <f>VLOOKUP(O131,Sheet2!$A$2:$B$93,2,FALSE)</f>
        <v>116000</v>
      </c>
      <c r="Q131" s="82" t="s">
        <v>38</v>
      </c>
      <c r="R131" s="8">
        <f>VLOOKUP(Q131,Sheet2!$A$2:$B$93,2,FALSE)</f>
        <v>0</v>
      </c>
      <c r="S131" s="7" t="s">
        <v>40</v>
      </c>
      <c r="T131" s="8">
        <f>VLOOKUP(S131,Sheet2!$A$2:$B$93,2,FALSE)</f>
        <v>1800000</v>
      </c>
      <c r="U131" s="114" t="s">
        <v>43</v>
      </c>
      <c r="V131" s="111">
        <f>VLOOKUP(U131,Sheet2!$A$2:$B$93,2,FALSE)</f>
        <v>46000</v>
      </c>
      <c r="W131" s="112" t="s">
        <v>123</v>
      </c>
      <c r="X131" s="111">
        <f>VLOOKUP(W131,Sheet2!$A$2:$B$93,2,FALSE)</f>
        <v>0</v>
      </c>
      <c r="Y131" s="113" t="s">
        <v>70</v>
      </c>
      <c r="Z131" s="111">
        <f>VLOOKUP(Y131,Sheet2!$A$2:$B$93,2,FALSE)</f>
        <v>145000</v>
      </c>
      <c r="AA131" s="122" t="s">
        <v>44</v>
      </c>
      <c r="AB131" s="123">
        <f>VLOOKUP(AA131,Sheet2!$A$2:$B$93,2,FALSE)</f>
        <v>89000</v>
      </c>
      <c r="AC131" s="124" t="s">
        <v>167</v>
      </c>
      <c r="AD131" s="123">
        <f>VLOOKUP(AC131,Sheet2!$A$2:$B$93,2,FALSE)</f>
        <v>0</v>
      </c>
      <c r="AE131" s="130" t="s">
        <v>46</v>
      </c>
      <c r="AF131" s="131">
        <f>VLOOKUP(AE131,Sheet2!$A$2:$B$93,2,FALSE)</f>
        <v>175000</v>
      </c>
      <c r="AG131" s="133" t="s">
        <v>102</v>
      </c>
      <c r="AH131" s="131">
        <f>VLOOKUP(AG131,Sheet2!$A$2:$B$93,2,FALSE)</f>
        <v>0</v>
      </c>
    </row>
    <row r="132" spans="1:34">
      <c r="A132" s="1">
        <v>131</v>
      </c>
      <c r="B132" s="2" t="s">
        <v>292</v>
      </c>
      <c r="C132" s="3" t="s">
        <v>293</v>
      </c>
      <c r="D132" s="4" t="s">
        <v>294</v>
      </c>
      <c r="E132" s="5" t="s">
        <v>777</v>
      </c>
      <c r="F132" s="6">
        <f t="shared" si="2"/>
        <v>2768134</v>
      </c>
      <c r="G132" s="94" t="s">
        <v>50</v>
      </c>
      <c r="H132" s="92">
        <f>VLOOKUP(G132,Sheet2!$A$2:$B$93,2,FALSE)</f>
        <v>0</v>
      </c>
      <c r="I132" s="93" t="s">
        <v>94</v>
      </c>
      <c r="J132" s="92">
        <f>VLOOKUP(I132,Sheet2!$A$2:$B$93,2,FALSE)</f>
        <v>230000</v>
      </c>
      <c r="K132" s="100" t="s">
        <v>36</v>
      </c>
      <c r="L132" s="101">
        <f>VLOOKUP(K132,Sheet2!$A$2:$B$93,2,FALSE)</f>
        <v>27467</v>
      </c>
      <c r="M132" s="100" t="s">
        <v>147</v>
      </c>
      <c r="N132" s="101">
        <f>VLOOKUP(M132,Sheet2!$A$2:$B$93,2,FALSE)</f>
        <v>89000</v>
      </c>
      <c r="O132" s="107" t="s">
        <v>39</v>
      </c>
      <c r="P132" s="8">
        <f>VLOOKUP(O132,Sheet2!$A$2:$B$93,2,FALSE)</f>
        <v>311667</v>
      </c>
      <c r="Q132" s="82" t="s">
        <v>59</v>
      </c>
      <c r="R132" s="8">
        <f>VLOOKUP(Q132,Sheet2!$A$2:$B$93,2,FALSE)</f>
        <v>0</v>
      </c>
      <c r="S132" s="7" t="s">
        <v>40</v>
      </c>
      <c r="T132" s="8">
        <f>VLOOKUP(S132,Sheet2!$A$2:$B$93,2,FALSE)</f>
        <v>1800000</v>
      </c>
      <c r="U132" s="114" t="s">
        <v>43</v>
      </c>
      <c r="V132" s="111">
        <f>VLOOKUP(U132,Sheet2!$A$2:$B$93,2,FALSE)</f>
        <v>46000</v>
      </c>
      <c r="W132" s="112" t="s">
        <v>41</v>
      </c>
      <c r="X132" s="111">
        <f>VLOOKUP(W132,Sheet2!$A$2:$B$93,2,FALSE)</f>
        <v>0</v>
      </c>
      <c r="Y132" s="112" t="s">
        <v>205</v>
      </c>
      <c r="Z132" s="111">
        <f>VLOOKUP(Y132,Sheet2!$A$2:$B$93,2,FALSE)</f>
        <v>0</v>
      </c>
      <c r="AA132" s="122" t="s">
        <v>44</v>
      </c>
      <c r="AB132" s="123">
        <f>VLOOKUP(AA132,Sheet2!$A$2:$B$93,2,FALSE)</f>
        <v>89000</v>
      </c>
      <c r="AC132" s="124" t="s">
        <v>45</v>
      </c>
      <c r="AD132" s="123">
        <f>VLOOKUP(AC132,Sheet2!$A$2:$B$93,2,FALSE)</f>
        <v>0</v>
      </c>
      <c r="AE132" s="130" t="s">
        <v>46</v>
      </c>
      <c r="AF132" s="131">
        <f>VLOOKUP(AE132,Sheet2!$A$2:$B$93,2,FALSE)</f>
        <v>175000</v>
      </c>
      <c r="AG132" s="133" t="s">
        <v>102</v>
      </c>
      <c r="AH132" s="131">
        <f>VLOOKUP(AG132,Sheet2!$A$2:$B$93,2,FALSE)</f>
        <v>0</v>
      </c>
    </row>
    <row r="133" spans="1:34">
      <c r="A133" s="1">
        <v>132</v>
      </c>
      <c r="B133" s="2" t="s">
        <v>717</v>
      </c>
      <c r="C133" s="3" t="s">
        <v>718</v>
      </c>
      <c r="D133" s="4" t="s">
        <v>717</v>
      </c>
      <c r="E133" s="5" t="s">
        <v>777</v>
      </c>
      <c r="F133" s="6">
        <f t="shared" si="2"/>
        <v>2757083</v>
      </c>
      <c r="G133" s="91" t="s">
        <v>58</v>
      </c>
      <c r="H133" s="92">
        <f>VLOOKUP(G133,Sheet2!$A$2:$B$93,2,FALSE)</f>
        <v>50250</v>
      </c>
      <c r="I133" s="93" t="s">
        <v>35</v>
      </c>
      <c r="J133" s="92">
        <f>VLOOKUP(I133,Sheet2!$A$2:$B$93,2,FALSE)</f>
        <v>880000</v>
      </c>
      <c r="K133" s="100" t="s">
        <v>236</v>
      </c>
      <c r="L133" s="101">
        <f>VLOOKUP(K133,Sheet2!$A$2:$B$93,2,FALSE)</f>
        <v>880000</v>
      </c>
      <c r="M133" s="100" t="s">
        <v>173</v>
      </c>
      <c r="N133" s="101">
        <f>VLOOKUP(M133,Sheet2!$A$2:$B$93,2,FALSE)</f>
        <v>413333</v>
      </c>
      <c r="O133" s="7" t="s">
        <v>122</v>
      </c>
      <c r="P133" s="8">
        <f>VLOOKUP(O133,Sheet2!$A$2:$B$93,2,FALSE)</f>
        <v>145000</v>
      </c>
      <c r="Q133" s="7" t="s">
        <v>53</v>
      </c>
      <c r="R133" s="8">
        <f>VLOOKUP(Q133,Sheet2!$A$2:$B$93,2,FALSE)</f>
        <v>56500</v>
      </c>
      <c r="S133" s="7" t="s">
        <v>97</v>
      </c>
      <c r="T133" s="8">
        <f>VLOOKUP(S133,Sheet2!$A$2:$B$93,2,FALSE)</f>
        <v>68000</v>
      </c>
      <c r="U133" s="110" t="s">
        <v>90</v>
      </c>
      <c r="V133" s="111">
        <f>VLOOKUP(U133,Sheet2!$A$2:$B$93,2,FALSE)</f>
        <v>0</v>
      </c>
      <c r="W133" s="112" t="s">
        <v>180</v>
      </c>
      <c r="X133" s="111">
        <f>VLOOKUP(W133,Sheet2!$A$2:$B$93,2,FALSE)</f>
        <v>0</v>
      </c>
      <c r="Y133" s="112" t="s">
        <v>123</v>
      </c>
      <c r="Z133" s="111">
        <f>VLOOKUP(Y133,Sheet2!$A$2:$B$93,2,FALSE)</f>
        <v>0</v>
      </c>
      <c r="AA133" s="122" t="s">
        <v>44</v>
      </c>
      <c r="AB133" s="123">
        <f>VLOOKUP(AA133,Sheet2!$A$2:$B$93,2,FALSE)</f>
        <v>89000</v>
      </c>
      <c r="AC133" s="124" t="s">
        <v>62</v>
      </c>
      <c r="AD133" s="123">
        <f>VLOOKUP(AC133,Sheet2!$A$2:$B$93,2,FALSE)</f>
        <v>0</v>
      </c>
      <c r="AE133" s="130" t="s">
        <v>46</v>
      </c>
      <c r="AF133" s="131">
        <f>VLOOKUP(AE133,Sheet2!$A$2:$B$93,2,FALSE)</f>
        <v>175000</v>
      </c>
      <c r="AG133" s="133" t="s">
        <v>47</v>
      </c>
      <c r="AH133" s="131">
        <f>VLOOKUP(AG133,Sheet2!$A$2:$B$93,2,FALSE)</f>
        <v>0</v>
      </c>
    </row>
    <row r="134" spans="1:34">
      <c r="A134" s="1">
        <v>133</v>
      </c>
      <c r="B134" s="2" t="s">
        <v>164</v>
      </c>
      <c r="C134" s="3" t="s">
        <v>165</v>
      </c>
      <c r="D134" s="4" t="s">
        <v>164</v>
      </c>
      <c r="E134" s="5" t="s">
        <v>777</v>
      </c>
      <c r="F134" s="6">
        <f t="shared" si="2"/>
        <v>2702134</v>
      </c>
      <c r="G134" s="94" t="s">
        <v>50</v>
      </c>
      <c r="H134" s="92">
        <f>VLOOKUP(G134,Sheet2!$A$2:$B$93,2,FALSE)</f>
        <v>0</v>
      </c>
      <c r="I134" s="93" t="s">
        <v>94</v>
      </c>
      <c r="J134" s="92">
        <f>VLOOKUP(I134,Sheet2!$A$2:$B$93,2,FALSE)</f>
        <v>230000</v>
      </c>
      <c r="K134" s="102" t="s">
        <v>52</v>
      </c>
      <c r="L134" s="101">
        <f>VLOOKUP(K134,Sheet2!$A$2:$B$93,2,FALSE)</f>
        <v>0</v>
      </c>
      <c r="M134" s="100" t="s">
        <v>36</v>
      </c>
      <c r="N134" s="101">
        <f>VLOOKUP(M134,Sheet2!$A$2:$B$93,2,FALSE)</f>
        <v>27467</v>
      </c>
      <c r="O134" s="82" t="s">
        <v>38</v>
      </c>
      <c r="P134" s="8">
        <f>VLOOKUP(O134,Sheet2!$A$2:$B$93,2,FALSE)</f>
        <v>0</v>
      </c>
      <c r="Q134" s="107" t="s">
        <v>39</v>
      </c>
      <c r="R134" s="8">
        <f>VLOOKUP(Q134,Sheet2!$A$2:$B$93,2,FALSE)</f>
        <v>311667</v>
      </c>
      <c r="S134" s="7" t="s">
        <v>40</v>
      </c>
      <c r="T134" s="8">
        <f>VLOOKUP(S134,Sheet2!$A$2:$B$93,2,FALSE)</f>
        <v>1800000</v>
      </c>
      <c r="U134" s="110" t="s">
        <v>166</v>
      </c>
      <c r="V134" s="111">
        <f>VLOOKUP(U134,Sheet2!$A$2:$B$93,2,FALSE)</f>
        <v>0</v>
      </c>
      <c r="W134" s="113" t="s">
        <v>160</v>
      </c>
      <c r="X134" s="111">
        <f>VLOOKUP(W134,Sheet2!$A$2:$B$93,2,FALSE)</f>
        <v>23000</v>
      </c>
      <c r="Y134" s="113" t="s">
        <v>43</v>
      </c>
      <c r="Z134" s="111">
        <f>VLOOKUP(Y134,Sheet2!$A$2:$B$93,2,FALSE)</f>
        <v>46000</v>
      </c>
      <c r="AA134" s="122" t="s">
        <v>44</v>
      </c>
      <c r="AB134" s="123">
        <f>VLOOKUP(AA134,Sheet2!$A$2:$B$93,2,FALSE)</f>
        <v>89000</v>
      </c>
      <c r="AC134" s="124" t="s">
        <v>167</v>
      </c>
      <c r="AD134" s="123">
        <f>VLOOKUP(AC134,Sheet2!$A$2:$B$93,2,FALSE)</f>
        <v>0</v>
      </c>
      <c r="AE134" s="130" t="s">
        <v>46</v>
      </c>
      <c r="AF134" s="131">
        <f>VLOOKUP(AE134,Sheet2!$A$2:$B$93,2,FALSE)</f>
        <v>175000</v>
      </c>
      <c r="AG134" s="133" t="s">
        <v>47</v>
      </c>
      <c r="AH134" s="131">
        <f>VLOOKUP(AG134,Sheet2!$A$2:$B$93,2,FALSE)</f>
        <v>0</v>
      </c>
    </row>
    <row r="135" spans="1:34">
      <c r="A135" s="1">
        <v>134</v>
      </c>
      <c r="B135" s="2" t="s">
        <v>56</v>
      </c>
      <c r="C135" s="3" t="s">
        <v>57</v>
      </c>
      <c r="D135" s="4" t="s">
        <v>56</v>
      </c>
      <c r="E135" s="5" t="s">
        <v>777</v>
      </c>
      <c r="F135" s="6">
        <f t="shared" si="2"/>
        <v>2694717</v>
      </c>
      <c r="G135" s="91" t="s">
        <v>51</v>
      </c>
      <c r="H135" s="92">
        <f>VLOOKUP(G135,Sheet2!$A$2:$B$93,2,FALSE)</f>
        <v>230000</v>
      </c>
      <c r="I135" s="95" t="s">
        <v>58</v>
      </c>
      <c r="J135" s="92">
        <f>VLOOKUP(I135,Sheet2!$A$2:$B$93,2,FALSE)</f>
        <v>50250</v>
      </c>
      <c r="K135" s="100" t="s">
        <v>36</v>
      </c>
      <c r="L135" s="101">
        <f>VLOOKUP(K135,Sheet2!$A$2:$B$93,2,FALSE)</f>
        <v>27467</v>
      </c>
      <c r="M135" s="102" t="s">
        <v>52</v>
      </c>
      <c r="N135" s="101">
        <f>VLOOKUP(M135,Sheet2!$A$2:$B$93,2,FALSE)</f>
        <v>0</v>
      </c>
      <c r="O135" s="82" t="s">
        <v>59</v>
      </c>
      <c r="P135" s="8">
        <f>VLOOKUP(O135,Sheet2!$A$2:$B$93,2,FALSE)</f>
        <v>0</v>
      </c>
      <c r="Q135" s="82" t="s">
        <v>38</v>
      </c>
      <c r="R135" s="8">
        <f>VLOOKUP(Q135,Sheet2!$A$2:$B$93,2,FALSE)</f>
        <v>0</v>
      </c>
      <c r="S135" s="7" t="s">
        <v>40</v>
      </c>
      <c r="T135" s="8">
        <f>VLOOKUP(S135,Sheet2!$A$2:$B$93,2,FALSE)</f>
        <v>1800000</v>
      </c>
      <c r="U135" s="110" t="s">
        <v>42</v>
      </c>
      <c r="V135" s="111">
        <f>VLOOKUP(U135,Sheet2!$A$2:$B$93,2,FALSE)</f>
        <v>0</v>
      </c>
      <c r="W135" s="113" t="s">
        <v>60</v>
      </c>
      <c r="X135" s="111">
        <f>VLOOKUP(W135,Sheet2!$A$2:$B$93,2,FALSE)</f>
        <v>68000</v>
      </c>
      <c r="Y135" s="113" t="s">
        <v>61</v>
      </c>
      <c r="Z135" s="111">
        <f>VLOOKUP(Y135,Sheet2!$A$2:$B$93,2,FALSE)</f>
        <v>230000</v>
      </c>
      <c r="AA135" s="122" t="s">
        <v>44</v>
      </c>
      <c r="AB135" s="123">
        <f>VLOOKUP(AA135,Sheet2!$A$2:$B$93,2,FALSE)</f>
        <v>89000</v>
      </c>
      <c r="AC135" s="124" t="s">
        <v>62</v>
      </c>
      <c r="AD135" s="123">
        <f>VLOOKUP(AC135,Sheet2!$A$2:$B$93,2,FALSE)</f>
        <v>0</v>
      </c>
      <c r="AE135" s="130" t="s">
        <v>46</v>
      </c>
      <c r="AF135" s="131">
        <f>VLOOKUP(AE135,Sheet2!$A$2:$B$93,2,FALSE)</f>
        <v>175000</v>
      </c>
      <c r="AG135" s="134" t="s">
        <v>63</v>
      </c>
      <c r="AH135" s="131">
        <f>VLOOKUP(AG135,Sheet2!$A$2:$B$93,2,FALSE)</f>
        <v>25000</v>
      </c>
    </row>
    <row r="136" spans="1:34">
      <c r="A136" s="1">
        <v>135</v>
      </c>
      <c r="B136" s="2" t="s">
        <v>498</v>
      </c>
      <c r="C136" s="3" t="s">
        <v>493</v>
      </c>
      <c r="D136" s="4" t="s">
        <v>494</v>
      </c>
      <c r="E136" s="5" t="s">
        <v>777</v>
      </c>
      <c r="F136" s="6">
        <f t="shared" si="2"/>
        <v>2681167</v>
      </c>
      <c r="G136" s="91" t="s">
        <v>58</v>
      </c>
      <c r="H136" s="92">
        <f>VLOOKUP(G136,Sheet2!$A$2:$B$93,2,FALSE)</f>
        <v>50250</v>
      </c>
      <c r="I136" s="95" t="s">
        <v>101</v>
      </c>
      <c r="J136" s="92">
        <f>VLOOKUP(I136,Sheet2!$A$2:$B$93,2,FALSE)</f>
        <v>89000</v>
      </c>
      <c r="K136" s="102" t="s">
        <v>210</v>
      </c>
      <c r="L136" s="101">
        <f>VLOOKUP(K136,Sheet2!$A$2:$B$93,2,FALSE)</f>
        <v>0</v>
      </c>
      <c r="M136" s="102" t="s">
        <v>52</v>
      </c>
      <c r="N136" s="101">
        <f>VLOOKUP(M136,Sheet2!$A$2:$B$93,2,FALSE)</f>
        <v>0</v>
      </c>
      <c r="O136" s="7" t="s">
        <v>68</v>
      </c>
      <c r="P136" s="8">
        <f>VLOOKUP(O136,Sheet2!$A$2:$B$93,2,FALSE)</f>
        <v>116000</v>
      </c>
      <c r="Q136" s="107" t="s">
        <v>39</v>
      </c>
      <c r="R136" s="8">
        <f>VLOOKUP(Q136,Sheet2!$A$2:$B$93,2,FALSE)</f>
        <v>311667</v>
      </c>
      <c r="S136" s="7" t="s">
        <v>40</v>
      </c>
      <c r="T136" s="8">
        <f>VLOOKUP(S136,Sheet2!$A$2:$B$93,2,FALSE)</f>
        <v>1800000</v>
      </c>
      <c r="U136" s="110" t="s">
        <v>41</v>
      </c>
      <c r="V136" s="111">
        <f>VLOOKUP(U136,Sheet2!$A$2:$B$93,2,FALSE)</f>
        <v>0</v>
      </c>
      <c r="W136" s="112" t="s">
        <v>42</v>
      </c>
      <c r="X136" s="111">
        <f>VLOOKUP(W136,Sheet2!$A$2:$B$93,2,FALSE)</f>
        <v>0</v>
      </c>
      <c r="Y136" s="113" t="s">
        <v>80</v>
      </c>
      <c r="Z136" s="111">
        <f>VLOOKUP(Y136,Sheet2!$A$2:$B$93,2,FALSE)</f>
        <v>50250</v>
      </c>
      <c r="AA136" s="122" t="s">
        <v>44</v>
      </c>
      <c r="AB136" s="123">
        <f>VLOOKUP(AA136,Sheet2!$A$2:$B$93,2,FALSE)</f>
        <v>89000</v>
      </c>
      <c r="AC136" s="124" t="s">
        <v>45</v>
      </c>
      <c r="AD136" s="123">
        <f>VLOOKUP(AC136,Sheet2!$A$2:$B$93,2,FALSE)</f>
        <v>0</v>
      </c>
      <c r="AE136" s="130" t="s">
        <v>46</v>
      </c>
      <c r="AF136" s="131">
        <f>VLOOKUP(AE136,Sheet2!$A$2:$B$93,2,FALSE)</f>
        <v>175000</v>
      </c>
      <c r="AG136" s="133" t="s">
        <v>71</v>
      </c>
      <c r="AH136" s="131">
        <f>VLOOKUP(AG136,Sheet2!$A$2:$B$93,2,FALSE)</f>
        <v>0</v>
      </c>
    </row>
    <row r="137" spans="1:34">
      <c r="A137" s="1">
        <v>136</v>
      </c>
      <c r="B137" s="2" t="s">
        <v>497</v>
      </c>
      <c r="C137" s="3" t="s">
        <v>493</v>
      </c>
      <c r="D137" s="4" t="s">
        <v>494</v>
      </c>
      <c r="E137" s="5" t="s">
        <v>777</v>
      </c>
      <c r="F137" s="6">
        <f t="shared" si="2"/>
        <v>2676167</v>
      </c>
      <c r="G137" s="94" t="s">
        <v>84</v>
      </c>
      <c r="H137" s="92">
        <f>VLOOKUP(G137,Sheet2!$A$2:$B$93,2,FALSE)</f>
        <v>0</v>
      </c>
      <c r="I137" s="95" t="s">
        <v>58</v>
      </c>
      <c r="J137" s="92">
        <f>VLOOKUP(I137,Sheet2!$A$2:$B$93,2,FALSE)</f>
        <v>50250</v>
      </c>
      <c r="K137" s="102" t="s">
        <v>52</v>
      </c>
      <c r="L137" s="101">
        <f>VLOOKUP(K137,Sheet2!$A$2:$B$93,2,FALSE)</f>
        <v>0</v>
      </c>
      <c r="M137" s="100" t="s">
        <v>67</v>
      </c>
      <c r="N137" s="101">
        <f>VLOOKUP(M137,Sheet2!$A$2:$B$93,2,FALSE)</f>
        <v>175000</v>
      </c>
      <c r="O137" s="82" t="s">
        <v>38</v>
      </c>
      <c r="P137" s="8">
        <f>VLOOKUP(O137,Sheet2!$A$2:$B$93,2,FALSE)</f>
        <v>0</v>
      </c>
      <c r="Q137" s="107" t="s">
        <v>39</v>
      </c>
      <c r="R137" s="8">
        <f>VLOOKUP(Q137,Sheet2!$A$2:$B$93,2,FALSE)</f>
        <v>311667</v>
      </c>
      <c r="S137" s="7" t="s">
        <v>40</v>
      </c>
      <c r="T137" s="8">
        <f>VLOOKUP(S137,Sheet2!$A$2:$B$93,2,FALSE)</f>
        <v>1800000</v>
      </c>
      <c r="U137" s="110" t="s">
        <v>41</v>
      </c>
      <c r="V137" s="111">
        <f>VLOOKUP(U137,Sheet2!$A$2:$B$93,2,FALSE)</f>
        <v>0</v>
      </c>
      <c r="W137" s="112" t="s">
        <v>123</v>
      </c>
      <c r="X137" s="111">
        <f>VLOOKUP(W137,Sheet2!$A$2:$B$93,2,FALSE)</f>
        <v>0</v>
      </c>
      <c r="Y137" s="113" t="s">
        <v>80</v>
      </c>
      <c r="Z137" s="111">
        <f>VLOOKUP(Y137,Sheet2!$A$2:$B$93,2,FALSE)</f>
        <v>50250</v>
      </c>
      <c r="AA137" s="122" t="s">
        <v>44</v>
      </c>
      <c r="AB137" s="123">
        <f>VLOOKUP(AA137,Sheet2!$A$2:$B$93,2,FALSE)</f>
        <v>89000</v>
      </c>
      <c r="AC137" s="124" t="s">
        <v>45</v>
      </c>
      <c r="AD137" s="123">
        <f>VLOOKUP(AC137,Sheet2!$A$2:$B$93,2,FALSE)</f>
        <v>0</v>
      </c>
      <c r="AE137" s="130" t="s">
        <v>46</v>
      </c>
      <c r="AF137" s="131">
        <f>VLOOKUP(AE137,Sheet2!$A$2:$B$93,2,FALSE)</f>
        <v>175000</v>
      </c>
      <c r="AG137" s="134" t="s">
        <v>63</v>
      </c>
      <c r="AH137" s="131">
        <f>VLOOKUP(AG137,Sheet2!$A$2:$B$93,2,FALSE)</f>
        <v>25000</v>
      </c>
    </row>
    <row r="138" spans="1:34">
      <c r="A138" s="1">
        <v>137</v>
      </c>
      <c r="B138" s="2" t="s">
        <v>598</v>
      </c>
      <c r="C138" s="3" t="s">
        <v>599</v>
      </c>
      <c r="D138" s="4" t="s">
        <v>600</v>
      </c>
      <c r="E138" s="5" t="s">
        <v>777</v>
      </c>
      <c r="F138" s="6">
        <f t="shared" si="2"/>
        <v>2668134</v>
      </c>
      <c r="G138" s="91" t="s">
        <v>34</v>
      </c>
      <c r="H138" s="92">
        <f>VLOOKUP(G138,Sheet2!$A$2:$B$93,2,FALSE)</f>
        <v>37000</v>
      </c>
      <c r="I138" s="95" t="s">
        <v>58</v>
      </c>
      <c r="J138" s="92">
        <f>VLOOKUP(I138,Sheet2!$A$2:$B$93,2,FALSE)</f>
        <v>50250</v>
      </c>
      <c r="K138" s="100" t="s">
        <v>37</v>
      </c>
      <c r="L138" s="101">
        <f>VLOOKUP(K138,Sheet2!$A$2:$B$93,2,FALSE)</f>
        <v>56500</v>
      </c>
      <c r="M138" s="100" t="s">
        <v>36</v>
      </c>
      <c r="N138" s="101">
        <f>VLOOKUP(M138,Sheet2!$A$2:$B$93,2,FALSE)</f>
        <v>27467</v>
      </c>
      <c r="O138" s="7" t="s">
        <v>159</v>
      </c>
      <c r="P138" s="8">
        <f>VLOOKUP(O138,Sheet2!$A$2:$B$93,2,FALSE)</f>
        <v>46000</v>
      </c>
      <c r="Q138" s="107" t="s">
        <v>39</v>
      </c>
      <c r="R138" s="8">
        <f>VLOOKUP(Q138,Sheet2!$A$2:$B$93,2,FALSE)</f>
        <v>311667</v>
      </c>
      <c r="S138" s="7" t="s">
        <v>40</v>
      </c>
      <c r="T138" s="8">
        <f>VLOOKUP(S138,Sheet2!$A$2:$B$93,2,FALSE)</f>
        <v>1800000</v>
      </c>
      <c r="U138" s="110" t="s">
        <v>90</v>
      </c>
      <c r="V138" s="111">
        <f>VLOOKUP(U138,Sheet2!$A$2:$B$93,2,FALSE)</f>
        <v>0</v>
      </c>
      <c r="W138" s="113" t="s">
        <v>80</v>
      </c>
      <c r="X138" s="111">
        <f>VLOOKUP(W138,Sheet2!$A$2:$B$93,2,FALSE)</f>
        <v>50250</v>
      </c>
      <c r="Y138" s="112" t="s">
        <v>123</v>
      </c>
      <c r="Z138" s="111">
        <f>VLOOKUP(Y138,Sheet2!$A$2:$B$93,2,FALSE)</f>
        <v>0</v>
      </c>
      <c r="AA138" s="122" t="s">
        <v>44</v>
      </c>
      <c r="AB138" s="123">
        <f>VLOOKUP(AA138,Sheet2!$A$2:$B$93,2,FALSE)</f>
        <v>89000</v>
      </c>
      <c r="AC138" s="124" t="s">
        <v>62</v>
      </c>
      <c r="AD138" s="123">
        <f>VLOOKUP(AC138,Sheet2!$A$2:$B$93,2,FALSE)</f>
        <v>0</v>
      </c>
      <c r="AE138" s="130" t="s">
        <v>46</v>
      </c>
      <c r="AF138" s="131">
        <f>VLOOKUP(AE138,Sheet2!$A$2:$B$93,2,FALSE)</f>
        <v>175000</v>
      </c>
      <c r="AG138" s="134" t="s">
        <v>63</v>
      </c>
      <c r="AH138" s="131">
        <f>VLOOKUP(AG138,Sheet2!$A$2:$B$93,2,FALSE)</f>
        <v>25000</v>
      </c>
    </row>
    <row r="139" spans="1:34">
      <c r="A139" s="1">
        <v>138</v>
      </c>
      <c r="B139" s="2" t="s">
        <v>360</v>
      </c>
      <c r="C139" s="3" t="s">
        <v>361</v>
      </c>
      <c r="D139" s="4" t="s">
        <v>360</v>
      </c>
      <c r="E139" s="5" t="s">
        <v>777</v>
      </c>
      <c r="F139" s="6">
        <f t="shared" si="2"/>
        <v>2612067</v>
      </c>
      <c r="G139" s="94" t="s">
        <v>84</v>
      </c>
      <c r="H139" s="92">
        <f>VLOOKUP(G139,Sheet2!$A$2:$B$93,2,FALSE)</f>
        <v>0</v>
      </c>
      <c r="I139" s="96" t="s">
        <v>50</v>
      </c>
      <c r="J139" s="92">
        <f>VLOOKUP(I139,Sheet2!$A$2:$B$93,2,FALSE)</f>
        <v>0</v>
      </c>
      <c r="K139" s="100" t="s">
        <v>147</v>
      </c>
      <c r="L139" s="101">
        <f>VLOOKUP(K139,Sheet2!$A$2:$B$93,2,FALSE)</f>
        <v>89000</v>
      </c>
      <c r="M139" s="100" t="s">
        <v>185</v>
      </c>
      <c r="N139" s="101">
        <f>VLOOKUP(M139,Sheet2!$A$2:$B$93,2,FALSE)</f>
        <v>23400</v>
      </c>
      <c r="O139" s="7" t="s">
        <v>97</v>
      </c>
      <c r="P139" s="8">
        <f>VLOOKUP(O139,Sheet2!$A$2:$B$93,2,FALSE)</f>
        <v>68000</v>
      </c>
      <c r="Q139" s="107" t="s">
        <v>39</v>
      </c>
      <c r="R139" s="8">
        <f>VLOOKUP(Q139,Sheet2!$A$2:$B$93,2,FALSE)</f>
        <v>311667</v>
      </c>
      <c r="S139" s="7" t="s">
        <v>40</v>
      </c>
      <c r="T139" s="8">
        <f>VLOOKUP(S139,Sheet2!$A$2:$B$93,2,FALSE)</f>
        <v>1800000</v>
      </c>
      <c r="U139" s="110" t="s">
        <v>41</v>
      </c>
      <c r="V139" s="111">
        <f>VLOOKUP(U139,Sheet2!$A$2:$B$93,2,FALSE)</f>
        <v>0</v>
      </c>
      <c r="W139" s="112" t="s">
        <v>166</v>
      </c>
      <c r="X139" s="111">
        <f>VLOOKUP(W139,Sheet2!$A$2:$B$93,2,FALSE)</f>
        <v>0</v>
      </c>
      <c r="Y139" s="113" t="s">
        <v>70</v>
      </c>
      <c r="Z139" s="111">
        <f>VLOOKUP(Y139,Sheet2!$A$2:$B$93,2,FALSE)</f>
        <v>145000</v>
      </c>
      <c r="AA139" s="125" t="s">
        <v>167</v>
      </c>
      <c r="AB139" s="123">
        <f>VLOOKUP(AA139,Sheet2!$A$2:$B$93,2,FALSE)</f>
        <v>0</v>
      </c>
      <c r="AC139" s="124" t="s">
        <v>45</v>
      </c>
      <c r="AD139" s="123">
        <f>VLOOKUP(AC139,Sheet2!$A$2:$B$93,2,FALSE)</f>
        <v>0</v>
      </c>
      <c r="AE139" s="130" t="s">
        <v>46</v>
      </c>
      <c r="AF139" s="131">
        <f>VLOOKUP(AE139,Sheet2!$A$2:$B$93,2,FALSE)</f>
        <v>175000</v>
      </c>
      <c r="AG139" s="133" t="s">
        <v>71</v>
      </c>
      <c r="AH139" s="131">
        <f>VLOOKUP(AG139,Sheet2!$A$2:$B$93,2,FALSE)</f>
        <v>0</v>
      </c>
    </row>
    <row r="140" spans="1:34">
      <c r="A140" s="1">
        <v>139</v>
      </c>
      <c r="B140" s="2" t="s">
        <v>446</v>
      </c>
      <c r="C140" s="3" t="s">
        <v>445</v>
      </c>
      <c r="D140" s="4" t="s">
        <v>446</v>
      </c>
      <c r="E140" s="5" t="s">
        <v>777</v>
      </c>
      <c r="F140" s="6">
        <f t="shared" si="2"/>
        <v>2556367</v>
      </c>
      <c r="G140" s="91" t="s">
        <v>58</v>
      </c>
      <c r="H140" s="92">
        <f>VLOOKUP(G140,Sheet2!$A$2:$B$93,2,FALSE)</f>
        <v>50250</v>
      </c>
      <c r="I140" s="93" t="s">
        <v>94</v>
      </c>
      <c r="J140" s="92">
        <f>VLOOKUP(I140,Sheet2!$A$2:$B$93,2,FALSE)</f>
        <v>230000</v>
      </c>
      <c r="K140" s="100" t="s">
        <v>185</v>
      </c>
      <c r="L140" s="101">
        <f>VLOOKUP(K140,Sheet2!$A$2:$B$93,2,FALSE)</f>
        <v>23400</v>
      </c>
      <c r="M140" s="100" t="s">
        <v>36</v>
      </c>
      <c r="N140" s="101">
        <f>VLOOKUP(M140,Sheet2!$A$2:$B$93,2,FALSE)</f>
        <v>27467</v>
      </c>
      <c r="O140" s="82" t="s">
        <v>59</v>
      </c>
      <c r="P140" s="8">
        <f>VLOOKUP(O140,Sheet2!$A$2:$B$93,2,FALSE)</f>
        <v>0</v>
      </c>
      <c r="Q140" s="7" t="s">
        <v>68</v>
      </c>
      <c r="R140" s="8">
        <f>VLOOKUP(Q140,Sheet2!$A$2:$B$93,2,FALSE)</f>
        <v>116000</v>
      </c>
      <c r="S140" s="7" t="s">
        <v>40</v>
      </c>
      <c r="T140" s="8">
        <f>VLOOKUP(S140,Sheet2!$A$2:$B$93,2,FALSE)</f>
        <v>1800000</v>
      </c>
      <c r="U140" s="110" t="s">
        <v>79</v>
      </c>
      <c r="V140" s="111">
        <f>VLOOKUP(U140,Sheet2!$A$2:$B$93,2,FALSE)</f>
        <v>0</v>
      </c>
      <c r="W140" s="113" t="s">
        <v>69</v>
      </c>
      <c r="X140" s="111">
        <f>VLOOKUP(W140,Sheet2!$A$2:$B$93,2,FALSE)</f>
        <v>145000</v>
      </c>
      <c r="Y140" s="113" t="s">
        <v>80</v>
      </c>
      <c r="Z140" s="111">
        <f>VLOOKUP(Y140,Sheet2!$A$2:$B$93,2,FALSE)</f>
        <v>50250</v>
      </c>
      <c r="AA140" s="122" t="s">
        <v>44</v>
      </c>
      <c r="AB140" s="123">
        <f>VLOOKUP(AA140,Sheet2!$A$2:$B$93,2,FALSE)</f>
        <v>89000</v>
      </c>
      <c r="AC140" s="124" t="s">
        <v>45</v>
      </c>
      <c r="AD140" s="123">
        <f>VLOOKUP(AC140,Sheet2!$A$2:$B$93,2,FALSE)</f>
        <v>0</v>
      </c>
      <c r="AE140" s="86" t="s">
        <v>71</v>
      </c>
      <c r="AF140" s="131">
        <f>VLOOKUP(AE140,Sheet2!$A$2:$B$93,2,FALSE)</f>
        <v>0</v>
      </c>
      <c r="AG140" s="134" t="s">
        <v>63</v>
      </c>
      <c r="AH140" s="131">
        <f>VLOOKUP(AG140,Sheet2!$A$2:$B$93,2,FALSE)</f>
        <v>25000</v>
      </c>
    </row>
    <row r="141" spans="1:34">
      <c r="A141" s="1">
        <v>140</v>
      </c>
      <c r="B141" s="2" t="s">
        <v>454</v>
      </c>
      <c r="C141" s="3" t="s">
        <v>455</v>
      </c>
      <c r="D141" s="4" t="s">
        <v>454</v>
      </c>
      <c r="E141" s="5" t="s">
        <v>777</v>
      </c>
      <c r="F141" s="6">
        <f t="shared" si="2"/>
        <v>2522000</v>
      </c>
      <c r="G141" s="91" t="s">
        <v>34</v>
      </c>
      <c r="H141" s="92">
        <f>VLOOKUP(G141,Sheet2!$A$2:$B$93,2,FALSE)</f>
        <v>37000</v>
      </c>
      <c r="I141" s="96" t="s">
        <v>50</v>
      </c>
      <c r="J141" s="92">
        <f>VLOOKUP(I141,Sheet2!$A$2:$B$93,2,FALSE)</f>
        <v>0</v>
      </c>
      <c r="K141" s="102" t="s">
        <v>52</v>
      </c>
      <c r="L141" s="101">
        <f>VLOOKUP(K141,Sheet2!$A$2:$B$93,2,FALSE)</f>
        <v>0</v>
      </c>
      <c r="M141" s="103" t="s">
        <v>153</v>
      </c>
      <c r="N141" s="101">
        <f>VLOOKUP(M141,Sheet2!$A$2:$B$93,2,FALSE)</f>
        <v>230000</v>
      </c>
      <c r="O141" s="82" t="s">
        <v>38</v>
      </c>
      <c r="P141" s="8">
        <f>VLOOKUP(O141,Sheet2!$A$2:$B$93,2,FALSE)</f>
        <v>0</v>
      </c>
      <c r="Q141" s="82" t="s">
        <v>59</v>
      </c>
      <c r="R141" s="8">
        <f>VLOOKUP(Q141,Sheet2!$A$2:$B$93,2,FALSE)</f>
        <v>0</v>
      </c>
      <c r="S141" s="7" t="s">
        <v>40</v>
      </c>
      <c r="T141" s="8">
        <f>VLOOKUP(S141,Sheet2!$A$2:$B$93,2,FALSE)</f>
        <v>1800000</v>
      </c>
      <c r="U141" s="110" t="s">
        <v>42</v>
      </c>
      <c r="V141" s="111">
        <f>VLOOKUP(U141,Sheet2!$A$2:$B$93,2,FALSE)</f>
        <v>0</v>
      </c>
      <c r="W141" s="113" t="s">
        <v>43</v>
      </c>
      <c r="X141" s="111">
        <f>VLOOKUP(W141,Sheet2!$A$2:$B$93,2,FALSE)</f>
        <v>46000</v>
      </c>
      <c r="Y141" s="113" t="s">
        <v>70</v>
      </c>
      <c r="Z141" s="111">
        <f>VLOOKUP(Y141,Sheet2!$A$2:$B$93,2,FALSE)</f>
        <v>145000</v>
      </c>
      <c r="AA141" s="122" t="s">
        <v>44</v>
      </c>
      <c r="AB141" s="123">
        <f>VLOOKUP(AA141,Sheet2!$A$2:$B$93,2,FALSE)</f>
        <v>89000</v>
      </c>
      <c r="AC141" s="124" t="s">
        <v>45</v>
      </c>
      <c r="AD141" s="123">
        <f>VLOOKUP(AC141,Sheet2!$A$2:$B$93,2,FALSE)</f>
        <v>0</v>
      </c>
      <c r="AE141" s="130" t="s">
        <v>46</v>
      </c>
      <c r="AF141" s="131">
        <f>VLOOKUP(AE141,Sheet2!$A$2:$B$93,2,FALSE)</f>
        <v>175000</v>
      </c>
      <c r="AG141" s="133" t="s">
        <v>102</v>
      </c>
      <c r="AH141" s="131">
        <f>VLOOKUP(AG141,Sheet2!$A$2:$B$93,2,FALSE)</f>
        <v>0</v>
      </c>
    </row>
    <row r="142" spans="1:34">
      <c r="A142" s="1">
        <v>141</v>
      </c>
      <c r="B142" s="2" t="s">
        <v>464</v>
      </c>
      <c r="C142" s="3" t="s">
        <v>465</v>
      </c>
      <c r="D142" s="4" t="s">
        <v>464</v>
      </c>
      <c r="E142" s="5" t="s">
        <v>777</v>
      </c>
      <c r="F142" s="6">
        <f t="shared" si="2"/>
        <v>2512050</v>
      </c>
      <c r="G142" s="94" t="s">
        <v>50</v>
      </c>
      <c r="H142" s="92">
        <f>VLOOKUP(G142,Sheet2!$A$2:$B$93,2,FALSE)</f>
        <v>0</v>
      </c>
      <c r="I142" s="95" t="s">
        <v>77</v>
      </c>
      <c r="J142" s="92">
        <f>VLOOKUP(I142,Sheet2!$A$2:$B$93,2,FALSE)</f>
        <v>413333</v>
      </c>
      <c r="K142" s="100" t="s">
        <v>179</v>
      </c>
      <c r="L142" s="101">
        <f>VLOOKUP(K142,Sheet2!$A$2:$B$93,2,FALSE)</f>
        <v>68000</v>
      </c>
      <c r="M142" s="100" t="s">
        <v>36</v>
      </c>
      <c r="N142" s="101">
        <f>VLOOKUP(M142,Sheet2!$A$2:$B$93,2,FALSE)</f>
        <v>27467</v>
      </c>
      <c r="O142" s="7" t="s">
        <v>68</v>
      </c>
      <c r="P142" s="8">
        <f>VLOOKUP(O142,Sheet2!$A$2:$B$93,2,FALSE)</f>
        <v>116000</v>
      </c>
      <c r="Q142" s="82" t="s">
        <v>59</v>
      </c>
      <c r="R142" s="8">
        <f>VLOOKUP(Q142,Sheet2!$A$2:$B$93,2,FALSE)</f>
        <v>0</v>
      </c>
      <c r="S142" s="7" t="s">
        <v>40</v>
      </c>
      <c r="T142" s="8">
        <f>VLOOKUP(S142,Sheet2!$A$2:$B$93,2,FALSE)</f>
        <v>1800000</v>
      </c>
      <c r="U142" s="114" t="s">
        <v>74</v>
      </c>
      <c r="V142" s="111">
        <f>VLOOKUP(U142,Sheet2!$A$2:$B$93,2,FALSE)</f>
        <v>37000</v>
      </c>
      <c r="W142" s="112" t="s">
        <v>123</v>
      </c>
      <c r="X142" s="111">
        <f>VLOOKUP(W142,Sheet2!$A$2:$B$93,2,FALSE)</f>
        <v>0</v>
      </c>
      <c r="Y142" s="113" t="s">
        <v>80</v>
      </c>
      <c r="Z142" s="111">
        <f>VLOOKUP(Y142,Sheet2!$A$2:$B$93,2,FALSE)</f>
        <v>50250</v>
      </c>
      <c r="AA142" s="125" t="s">
        <v>45</v>
      </c>
      <c r="AB142" s="123">
        <f>VLOOKUP(AA142,Sheet2!$A$2:$B$93,2,FALSE)</f>
        <v>0</v>
      </c>
      <c r="AC142" s="124" t="s">
        <v>112</v>
      </c>
      <c r="AD142" s="123">
        <f>VLOOKUP(AC142,Sheet2!$A$2:$B$93,2,FALSE)</f>
        <v>0</v>
      </c>
      <c r="AE142" s="86" t="s">
        <v>71</v>
      </c>
      <c r="AF142" s="131">
        <f>VLOOKUP(AE142,Sheet2!$A$2:$B$93,2,FALSE)</f>
        <v>0</v>
      </c>
      <c r="AG142" s="133" t="s">
        <v>72</v>
      </c>
      <c r="AH142" s="131">
        <f>VLOOKUP(AG142,Sheet2!$A$2:$B$93,2,FALSE)</f>
        <v>0</v>
      </c>
    </row>
    <row r="143" spans="1:34">
      <c r="A143" s="1">
        <v>142</v>
      </c>
      <c r="B143" s="2" t="s">
        <v>623</v>
      </c>
      <c r="C143" s="3" t="s">
        <v>624</v>
      </c>
      <c r="D143" s="4" t="s">
        <v>623</v>
      </c>
      <c r="E143" s="5" t="s">
        <v>777</v>
      </c>
      <c r="F143" s="6">
        <f t="shared" si="2"/>
        <v>2467917</v>
      </c>
      <c r="G143" s="97" t="s">
        <v>94</v>
      </c>
      <c r="H143" s="92">
        <f>VLOOKUP(G143,Sheet2!$A$2:$B$93,2,FALSE)</f>
        <v>230000</v>
      </c>
      <c r="I143" s="93" t="s">
        <v>35</v>
      </c>
      <c r="J143" s="92">
        <f>VLOOKUP(I143,Sheet2!$A$2:$B$93,2,FALSE)</f>
        <v>880000</v>
      </c>
      <c r="K143" s="103" t="s">
        <v>153</v>
      </c>
      <c r="L143" s="101">
        <f>VLOOKUP(K143,Sheet2!$A$2:$B$93,2,FALSE)</f>
        <v>230000</v>
      </c>
      <c r="M143" s="100" t="s">
        <v>67</v>
      </c>
      <c r="N143" s="101">
        <f>VLOOKUP(M143,Sheet2!$A$2:$B$93,2,FALSE)</f>
        <v>175000</v>
      </c>
      <c r="O143" s="7" t="s">
        <v>122</v>
      </c>
      <c r="P143" s="8">
        <f>VLOOKUP(O143,Sheet2!$A$2:$B$93,2,FALSE)</f>
        <v>145000</v>
      </c>
      <c r="Q143" s="107" t="s">
        <v>39</v>
      </c>
      <c r="R143" s="8">
        <f>VLOOKUP(Q143,Sheet2!$A$2:$B$93,2,FALSE)</f>
        <v>311667</v>
      </c>
      <c r="S143" s="107" t="s">
        <v>216</v>
      </c>
      <c r="T143" s="8">
        <f>VLOOKUP(S143,Sheet2!$A$2:$B$93,2,FALSE)</f>
        <v>145000</v>
      </c>
      <c r="U143" s="110" t="s">
        <v>90</v>
      </c>
      <c r="V143" s="111">
        <f>VLOOKUP(U143,Sheet2!$A$2:$B$93,2,FALSE)</f>
        <v>0</v>
      </c>
      <c r="W143" s="113" t="s">
        <v>80</v>
      </c>
      <c r="X143" s="111">
        <f>VLOOKUP(W143,Sheet2!$A$2:$B$93,2,FALSE)</f>
        <v>50250</v>
      </c>
      <c r="Y143" s="113" t="s">
        <v>124</v>
      </c>
      <c r="Z143" s="111">
        <f>VLOOKUP(Y143,Sheet2!$A$2:$B$93,2,FALSE)</f>
        <v>37000</v>
      </c>
      <c r="AA143" s="122" t="s">
        <v>44</v>
      </c>
      <c r="AB143" s="123">
        <f>VLOOKUP(AA143,Sheet2!$A$2:$B$93,2,FALSE)</f>
        <v>89000</v>
      </c>
      <c r="AC143" s="124" t="s">
        <v>62</v>
      </c>
      <c r="AD143" s="123">
        <f>VLOOKUP(AC143,Sheet2!$A$2:$B$93,2,FALSE)</f>
        <v>0</v>
      </c>
      <c r="AE143" s="130" t="s">
        <v>46</v>
      </c>
      <c r="AF143" s="131">
        <f>VLOOKUP(AE143,Sheet2!$A$2:$B$93,2,FALSE)</f>
        <v>175000</v>
      </c>
      <c r="AG143" s="133" t="s">
        <v>72</v>
      </c>
      <c r="AH143" s="131">
        <f>VLOOKUP(AG143,Sheet2!$A$2:$B$93,2,FALSE)</f>
        <v>0</v>
      </c>
    </row>
    <row r="144" spans="1:34">
      <c r="A144" s="1">
        <v>143</v>
      </c>
      <c r="B144" s="2" t="s">
        <v>366</v>
      </c>
      <c r="C144" s="3" t="s">
        <v>367</v>
      </c>
      <c r="D144" s="4" t="s">
        <v>368</v>
      </c>
      <c r="E144" s="5" t="s">
        <v>777</v>
      </c>
      <c r="F144" s="6">
        <f t="shared" si="2"/>
        <v>2433250</v>
      </c>
      <c r="G144" s="94" t="s">
        <v>84</v>
      </c>
      <c r="H144" s="92">
        <f>VLOOKUP(G144,Sheet2!$A$2:$B$93,2,FALSE)</f>
        <v>0</v>
      </c>
      <c r="I144" s="93" t="s">
        <v>35</v>
      </c>
      <c r="J144" s="92">
        <f>VLOOKUP(I144,Sheet2!$A$2:$B$93,2,FALSE)</f>
        <v>880000</v>
      </c>
      <c r="K144" s="100" t="s">
        <v>132</v>
      </c>
      <c r="L144" s="101">
        <f>VLOOKUP(K144,Sheet2!$A$2:$B$93,2,FALSE)</f>
        <v>413333</v>
      </c>
      <c r="M144" s="100" t="s">
        <v>67</v>
      </c>
      <c r="N144" s="101">
        <f>VLOOKUP(M144,Sheet2!$A$2:$B$93,2,FALSE)</f>
        <v>175000</v>
      </c>
      <c r="O144" s="7" t="s">
        <v>97</v>
      </c>
      <c r="P144" s="8">
        <f>VLOOKUP(O144,Sheet2!$A$2:$B$93,2,FALSE)</f>
        <v>68000</v>
      </c>
      <c r="Q144" s="7" t="s">
        <v>85</v>
      </c>
      <c r="R144" s="8">
        <f>VLOOKUP(Q144,Sheet2!$A$2:$B$93,2,FALSE)</f>
        <v>0</v>
      </c>
      <c r="S144" s="107" t="s">
        <v>39</v>
      </c>
      <c r="T144" s="8">
        <f>VLOOKUP(S144,Sheet2!$A$2:$B$93,2,FALSE)</f>
        <v>311667</v>
      </c>
      <c r="U144" s="114" t="s">
        <v>80</v>
      </c>
      <c r="V144" s="111">
        <f>VLOOKUP(U144,Sheet2!$A$2:$B$93,2,FALSE)</f>
        <v>50250</v>
      </c>
      <c r="W144" s="113" t="s">
        <v>124</v>
      </c>
      <c r="X144" s="111">
        <f>VLOOKUP(W144,Sheet2!$A$2:$B$93,2,FALSE)</f>
        <v>37000</v>
      </c>
      <c r="Y144" s="113" t="s">
        <v>70</v>
      </c>
      <c r="Z144" s="111">
        <f>VLOOKUP(Y144,Sheet2!$A$2:$B$93,2,FALSE)</f>
        <v>145000</v>
      </c>
      <c r="AA144" s="122" t="s">
        <v>44</v>
      </c>
      <c r="AB144" s="123">
        <f>VLOOKUP(AA144,Sheet2!$A$2:$B$93,2,FALSE)</f>
        <v>89000</v>
      </c>
      <c r="AC144" s="126" t="s">
        <v>55</v>
      </c>
      <c r="AD144" s="123">
        <f>VLOOKUP(AC144,Sheet2!$A$2:$B$93,2,FALSE)</f>
        <v>89000</v>
      </c>
      <c r="AE144" s="130" t="s">
        <v>46</v>
      </c>
      <c r="AF144" s="131">
        <f>VLOOKUP(AE144,Sheet2!$A$2:$B$93,2,FALSE)</f>
        <v>175000</v>
      </c>
      <c r="AG144" s="133" t="s">
        <v>71</v>
      </c>
      <c r="AH144" s="131">
        <f>VLOOKUP(AG144,Sheet2!$A$2:$B$93,2,FALSE)</f>
        <v>0</v>
      </c>
    </row>
    <row r="145" spans="1:34">
      <c r="A145" s="1">
        <v>144</v>
      </c>
      <c r="B145" s="2" t="s">
        <v>248</v>
      </c>
      <c r="C145" s="3" t="s">
        <v>683</v>
      </c>
      <c r="D145" s="4" t="s">
        <v>248</v>
      </c>
      <c r="E145" s="5" t="s">
        <v>777</v>
      </c>
      <c r="F145" s="6">
        <f t="shared" si="2"/>
        <v>2431500</v>
      </c>
      <c r="G145" s="91" t="s">
        <v>34</v>
      </c>
      <c r="H145" s="92">
        <f>VLOOKUP(G145,Sheet2!$A$2:$B$93,2,FALSE)</f>
        <v>37000</v>
      </c>
      <c r="I145" s="95" t="s">
        <v>58</v>
      </c>
      <c r="J145" s="92">
        <f>VLOOKUP(I145,Sheet2!$A$2:$B$93,2,FALSE)</f>
        <v>50250</v>
      </c>
      <c r="K145" s="102" t="s">
        <v>52</v>
      </c>
      <c r="L145" s="101">
        <f>VLOOKUP(K145,Sheet2!$A$2:$B$93,2,FALSE)</f>
        <v>0</v>
      </c>
      <c r="M145" s="100" t="s">
        <v>67</v>
      </c>
      <c r="N145" s="101">
        <f>VLOOKUP(M145,Sheet2!$A$2:$B$93,2,FALSE)</f>
        <v>175000</v>
      </c>
      <c r="O145" s="7" t="s">
        <v>68</v>
      </c>
      <c r="P145" s="8">
        <f>VLOOKUP(O145,Sheet2!$A$2:$B$93,2,FALSE)</f>
        <v>116000</v>
      </c>
      <c r="Q145" s="82" t="s">
        <v>59</v>
      </c>
      <c r="R145" s="8">
        <f>VLOOKUP(Q145,Sheet2!$A$2:$B$93,2,FALSE)</f>
        <v>0</v>
      </c>
      <c r="S145" s="7" t="s">
        <v>40</v>
      </c>
      <c r="T145" s="8">
        <f>VLOOKUP(S145,Sheet2!$A$2:$B$93,2,FALSE)</f>
        <v>1800000</v>
      </c>
      <c r="U145" s="110" t="s">
        <v>41</v>
      </c>
      <c r="V145" s="111">
        <f>VLOOKUP(U145,Sheet2!$A$2:$B$93,2,FALSE)</f>
        <v>0</v>
      </c>
      <c r="W145" s="112" t="s">
        <v>42</v>
      </c>
      <c r="X145" s="111">
        <f>VLOOKUP(W145,Sheet2!$A$2:$B$93,2,FALSE)</f>
        <v>0</v>
      </c>
      <c r="Y145" s="113" t="s">
        <v>80</v>
      </c>
      <c r="Z145" s="111">
        <f>VLOOKUP(Y145,Sheet2!$A$2:$B$93,2,FALSE)</f>
        <v>50250</v>
      </c>
      <c r="AA145" s="122" t="s">
        <v>44</v>
      </c>
      <c r="AB145" s="123">
        <f>VLOOKUP(AA145,Sheet2!$A$2:$B$93,2,FALSE)</f>
        <v>89000</v>
      </c>
      <c r="AC145" s="126" t="s">
        <v>55</v>
      </c>
      <c r="AD145" s="123">
        <f>VLOOKUP(AC145,Sheet2!$A$2:$B$93,2,FALSE)</f>
        <v>89000</v>
      </c>
      <c r="AE145" s="86" t="s">
        <v>71</v>
      </c>
      <c r="AF145" s="131">
        <f>VLOOKUP(AE145,Sheet2!$A$2:$B$93,2,FALSE)</f>
        <v>0</v>
      </c>
      <c r="AG145" s="134" t="s">
        <v>63</v>
      </c>
      <c r="AH145" s="131">
        <f>VLOOKUP(AG145,Sheet2!$A$2:$B$93,2,FALSE)</f>
        <v>25000</v>
      </c>
    </row>
    <row r="146" spans="1:34">
      <c r="A146" s="1">
        <v>145</v>
      </c>
      <c r="B146" s="2" t="s">
        <v>704</v>
      </c>
      <c r="C146" s="3" t="s">
        <v>705</v>
      </c>
      <c r="D146" s="4" t="s">
        <v>706</v>
      </c>
      <c r="E146" s="5" t="s">
        <v>777</v>
      </c>
      <c r="F146" s="6">
        <f t="shared" si="2"/>
        <v>2412000</v>
      </c>
      <c r="G146" s="91" t="s">
        <v>34</v>
      </c>
      <c r="H146" s="92">
        <f>VLOOKUP(G146,Sheet2!$A$2:$B$93,2,FALSE)</f>
        <v>37000</v>
      </c>
      <c r="I146" s="96" t="s">
        <v>50</v>
      </c>
      <c r="J146" s="92">
        <f>VLOOKUP(I146,Sheet2!$A$2:$B$93,2,FALSE)</f>
        <v>0</v>
      </c>
      <c r="K146" s="102" t="s">
        <v>110</v>
      </c>
      <c r="L146" s="101">
        <f>VLOOKUP(K146,Sheet2!$A$2:$B$93,2,FALSE)</f>
        <v>0</v>
      </c>
      <c r="M146" s="100" t="s">
        <v>67</v>
      </c>
      <c r="N146" s="101">
        <f>VLOOKUP(M146,Sheet2!$A$2:$B$93,2,FALSE)</f>
        <v>175000</v>
      </c>
      <c r="O146" s="7" t="s">
        <v>97</v>
      </c>
      <c r="P146" s="8">
        <f>VLOOKUP(O146,Sheet2!$A$2:$B$93,2,FALSE)</f>
        <v>68000</v>
      </c>
      <c r="Q146" s="82" t="s">
        <v>38</v>
      </c>
      <c r="R146" s="8">
        <f>VLOOKUP(Q146,Sheet2!$A$2:$B$93,2,FALSE)</f>
        <v>0</v>
      </c>
      <c r="S146" s="7" t="s">
        <v>40</v>
      </c>
      <c r="T146" s="8">
        <f>VLOOKUP(S146,Sheet2!$A$2:$B$93,2,FALSE)</f>
        <v>1800000</v>
      </c>
      <c r="U146" s="110" t="s">
        <v>130</v>
      </c>
      <c r="V146" s="111">
        <f>VLOOKUP(U146,Sheet2!$A$2:$B$93,2,FALSE)</f>
        <v>0</v>
      </c>
      <c r="W146" s="113" t="s">
        <v>60</v>
      </c>
      <c r="X146" s="111">
        <f>VLOOKUP(W146,Sheet2!$A$2:$B$93,2,FALSE)</f>
        <v>68000</v>
      </c>
      <c r="Y146" s="112" t="s">
        <v>123</v>
      </c>
      <c r="Z146" s="111">
        <f>VLOOKUP(Y146,Sheet2!$A$2:$B$93,2,FALSE)</f>
        <v>0</v>
      </c>
      <c r="AA146" s="122" t="s">
        <v>44</v>
      </c>
      <c r="AB146" s="123">
        <f>VLOOKUP(AA146,Sheet2!$A$2:$B$93,2,FALSE)</f>
        <v>89000</v>
      </c>
      <c r="AC146" s="124" t="s">
        <v>62</v>
      </c>
      <c r="AD146" s="123">
        <f>VLOOKUP(AC146,Sheet2!$A$2:$B$93,2,FALSE)</f>
        <v>0</v>
      </c>
      <c r="AE146" s="130" t="s">
        <v>46</v>
      </c>
      <c r="AF146" s="131">
        <f>VLOOKUP(AE146,Sheet2!$A$2:$B$93,2,FALSE)</f>
        <v>175000</v>
      </c>
      <c r="AG146" s="133" t="s">
        <v>102</v>
      </c>
      <c r="AH146" s="131">
        <f>VLOOKUP(AG146,Sheet2!$A$2:$B$93,2,FALSE)</f>
        <v>0</v>
      </c>
    </row>
    <row r="147" spans="1:34">
      <c r="A147" s="1">
        <v>146</v>
      </c>
      <c r="B147" s="2" t="s">
        <v>353</v>
      </c>
      <c r="C147" s="3" t="s">
        <v>354</v>
      </c>
      <c r="D147" s="4" t="s">
        <v>355</v>
      </c>
      <c r="E147" s="5" t="s">
        <v>777</v>
      </c>
      <c r="F147" s="6">
        <f t="shared" si="2"/>
        <v>2402500</v>
      </c>
      <c r="G147" s="97" t="s">
        <v>94</v>
      </c>
      <c r="H147" s="92">
        <f>VLOOKUP(G147,Sheet2!$A$2:$B$93,2,FALSE)</f>
        <v>230000</v>
      </c>
      <c r="I147" s="93" t="s">
        <v>35</v>
      </c>
      <c r="J147" s="92">
        <f>VLOOKUP(I147,Sheet2!$A$2:$B$93,2,FALSE)</f>
        <v>880000</v>
      </c>
      <c r="K147" s="100" t="s">
        <v>37</v>
      </c>
      <c r="L147" s="101">
        <f>VLOOKUP(K147,Sheet2!$A$2:$B$93,2,FALSE)</f>
        <v>56500</v>
      </c>
      <c r="M147" s="100" t="s">
        <v>132</v>
      </c>
      <c r="N147" s="101">
        <f>VLOOKUP(M147,Sheet2!$A$2:$B$93,2,FALSE)</f>
        <v>413333</v>
      </c>
      <c r="O147" s="82" t="s">
        <v>59</v>
      </c>
      <c r="P147" s="8">
        <f>VLOOKUP(O147,Sheet2!$A$2:$B$93,2,FALSE)</f>
        <v>0</v>
      </c>
      <c r="Q147" s="7" t="s">
        <v>175</v>
      </c>
      <c r="R147" s="8">
        <f>VLOOKUP(Q147,Sheet2!$A$2:$B$93,2,FALSE)</f>
        <v>116000</v>
      </c>
      <c r="S147" s="107" t="s">
        <v>39</v>
      </c>
      <c r="T147" s="8">
        <f>VLOOKUP(S147,Sheet2!$A$2:$B$93,2,FALSE)</f>
        <v>311667</v>
      </c>
      <c r="U147" s="114" t="s">
        <v>43</v>
      </c>
      <c r="V147" s="111">
        <f>VLOOKUP(U147,Sheet2!$A$2:$B$93,2,FALSE)</f>
        <v>46000</v>
      </c>
      <c r="W147" s="113" t="s">
        <v>160</v>
      </c>
      <c r="X147" s="111">
        <f>VLOOKUP(W147,Sheet2!$A$2:$B$93,2,FALSE)</f>
        <v>23000</v>
      </c>
      <c r="Y147" s="113" t="s">
        <v>74</v>
      </c>
      <c r="Z147" s="111">
        <f>VLOOKUP(Y147,Sheet2!$A$2:$B$93,2,FALSE)</f>
        <v>37000</v>
      </c>
      <c r="AA147" s="122" t="s">
        <v>44</v>
      </c>
      <c r="AB147" s="123">
        <f>VLOOKUP(AA147,Sheet2!$A$2:$B$93,2,FALSE)</f>
        <v>89000</v>
      </c>
      <c r="AC147" s="124" t="s">
        <v>45</v>
      </c>
      <c r="AD147" s="123">
        <f>VLOOKUP(AC147,Sheet2!$A$2:$B$93,2,FALSE)</f>
        <v>0</v>
      </c>
      <c r="AE147" s="130" t="s">
        <v>46</v>
      </c>
      <c r="AF147" s="131">
        <f>VLOOKUP(AE147,Sheet2!$A$2:$B$93,2,FALSE)</f>
        <v>175000</v>
      </c>
      <c r="AG147" s="134" t="s">
        <v>63</v>
      </c>
      <c r="AH147" s="131">
        <f>VLOOKUP(AG147,Sheet2!$A$2:$B$93,2,FALSE)</f>
        <v>25000</v>
      </c>
    </row>
    <row r="148" spans="1:34">
      <c r="A148" s="1">
        <v>147</v>
      </c>
      <c r="B148" s="2" t="s">
        <v>142</v>
      </c>
      <c r="C148" s="3" t="s">
        <v>139</v>
      </c>
      <c r="D148" s="4" t="s">
        <v>140</v>
      </c>
      <c r="E148" s="5" t="s">
        <v>777</v>
      </c>
      <c r="F148" s="6">
        <f t="shared" si="2"/>
        <v>2399250</v>
      </c>
      <c r="G148" s="91" t="s">
        <v>34</v>
      </c>
      <c r="H148" s="92">
        <f>VLOOKUP(G148,Sheet2!$A$2:$B$93,2,FALSE)</f>
        <v>37000</v>
      </c>
      <c r="I148" s="93" t="s">
        <v>35</v>
      </c>
      <c r="J148" s="92">
        <f>VLOOKUP(I148,Sheet2!$A$2:$B$93,2,FALSE)</f>
        <v>880000</v>
      </c>
      <c r="K148" s="100" t="s">
        <v>132</v>
      </c>
      <c r="L148" s="101">
        <f>VLOOKUP(K148,Sheet2!$A$2:$B$93,2,FALSE)</f>
        <v>413333</v>
      </c>
      <c r="M148" s="102" t="s">
        <v>52</v>
      </c>
      <c r="N148" s="101">
        <f>VLOOKUP(M148,Sheet2!$A$2:$B$93,2,FALSE)</f>
        <v>0</v>
      </c>
      <c r="O148" s="7" t="s">
        <v>68</v>
      </c>
      <c r="P148" s="8">
        <f>VLOOKUP(O148,Sheet2!$A$2:$B$93,2,FALSE)</f>
        <v>116000</v>
      </c>
      <c r="Q148" s="107" t="s">
        <v>39</v>
      </c>
      <c r="R148" s="8">
        <f>VLOOKUP(Q148,Sheet2!$A$2:$B$93,2,FALSE)</f>
        <v>311667</v>
      </c>
      <c r="S148" s="82" t="s">
        <v>59</v>
      </c>
      <c r="T148" s="8">
        <f>VLOOKUP(S148,Sheet2!$A$2:$B$93,2,FALSE)</f>
        <v>0</v>
      </c>
      <c r="U148" s="114" t="s">
        <v>80</v>
      </c>
      <c r="V148" s="111">
        <f>VLOOKUP(U148,Sheet2!$A$2:$B$93,2,FALSE)</f>
        <v>50250</v>
      </c>
      <c r="W148" s="113" t="s">
        <v>60</v>
      </c>
      <c r="X148" s="111">
        <f>VLOOKUP(W148,Sheet2!$A$2:$B$93,2,FALSE)</f>
        <v>68000</v>
      </c>
      <c r="Y148" s="113" t="s">
        <v>70</v>
      </c>
      <c r="Z148" s="111">
        <f>VLOOKUP(Y148,Sheet2!$A$2:$B$93,2,FALSE)</f>
        <v>145000</v>
      </c>
      <c r="AA148" s="122" t="s">
        <v>44</v>
      </c>
      <c r="AB148" s="123">
        <f>VLOOKUP(AA148,Sheet2!$A$2:$B$93,2,FALSE)</f>
        <v>89000</v>
      </c>
      <c r="AC148" s="126" t="s">
        <v>55</v>
      </c>
      <c r="AD148" s="123">
        <f>VLOOKUP(AC148,Sheet2!$A$2:$B$93,2,FALSE)</f>
        <v>89000</v>
      </c>
      <c r="AE148" s="130" t="s">
        <v>46</v>
      </c>
      <c r="AF148" s="131">
        <f>VLOOKUP(AE148,Sheet2!$A$2:$B$93,2,FALSE)</f>
        <v>175000</v>
      </c>
      <c r="AG148" s="134" t="s">
        <v>63</v>
      </c>
      <c r="AH148" s="131">
        <f>VLOOKUP(AG148,Sheet2!$A$2:$B$93,2,FALSE)</f>
        <v>25000</v>
      </c>
    </row>
    <row r="149" spans="1:34">
      <c r="A149" s="1">
        <v>148</v>
      </c>
      <c r="B149" s="2" t="s">
        <v>594</v>
      </c>
      <c r="C149" s="3" t="s">
        <v>595</v>
      </c>
      <c r="D149" s="4" t="s">
        <v>594</v>
      </c>
      <c r="E149" s="5" t="s">
        <v>777</v>
      </c>
      <c r="F149" s="6">
        <f t="shared" si="2"/>
        <v>2329134</v>
      </c>
      <c r="G149" s="97" t="s">
        <v>94</v>
      </c>
      <c r="H149" s="92">
        <f>VLOOKUP(G149,Sheet2!$A$2:$B$93,2,FALSE)</f>
        <v>230000</v>
      </c>
      <c r="I149" s="93" t="s">
        <v>35</v>
      </c>
      <c r="J149" s="92">
        <f>VLOOKUP(I149,Sheet2!$A$2:$B$93,2,FALSE)</f>
        <v>880000</v>
      </c>
      <c r="K149" s="100" t="s">
        <v>36</v>
      </c>
      <c r="L149" s="101">
        <f>VLOOKUP(K149,Sheet2!$A$2:$B$93,2,FALSE)</f>
        <v>27467</v>
      </c>
      <c r="M149" s="100" t="s">
        <v>67</v>
      </c>
      <c r="N149" s="101">
        <f>VLOOKUP(M149,Sheet2!$A$2:$B$93,2,FALSE)</f>
        <v>175000</v>
      </c>
      <c r="O149" s="7" t="s">
        <v>97</v>
      </c>
      <c r="P149" s="8">
        <f>VLOOKUP(O149,Sheet2!$A$2:$B$93,2,FALSE)</f>
        <v>68000</v>
      </c>
      <c r="Q149" s="7" t="s">
        <v>68</v>
      </c>
      <c r="R149" s="8">
        <f>VLOOKUP(Q149,Sheet2!$A$2:$B$93,2,FALSE)</f>
        <v>116000</v>
      </c>
      <c r="S149" s="107" t="s">
        <v>39</v>
      </c>
      <c r="T149" s="8">
        <f>VLOOKUP(S149,Sheet2!$A$2:$B$93,2,FALSE)</f>
        <v>311667</v>
      </c>
      <c r="U149" s="110" t="s">
        <v>42</v>
      </c>
      <c r="V149" s="111">
        <f>VLOOKUP(U149,Sheet2!$A$2:$B$93,2,FALSE)</f>
        <v>0</v>
      </c>
      <c r="W149" s="113" t="s">
        <v>160</v>
      </c>
      <c r="X149" s="111">
        <f>VLOOKUP(W149,Sheet2!$A$2:$B$93,2,FALSE)</f>
        <v>23000</v>
      </c>
      <c r="Y149" s="113" t="s">
        <v>70</v>
      </c>
      <c r="Z149" s="111">
        <f>VLOOKUP(Y149,Sheet2!$A$2:$B$93,2,FALSE)</f>
        <v>145000</v>
      </c>
      <c r="AA149" s="122" t="s">
        <v>44</v>
      </c>
      <c r="AB149" s="123">
        <f>VLOOKUP(AA149,Sheet2!$A$2:$B$93,2,FALSE)</f>
        <v>89000</v>
      </c>
      <c r="AC149" s="126" t="s">
        <v>55</v>
      </c>
      <c r="AD149" s="123">
        <f>VLOOKUP(AC149,Sheet2!$A$2:$B$93,2,FALSE)</f>
        <v>89000</v>
      </c>
      <c r="AE149" s="130" t="s">
        <v>46</v>
      </c>
      <c r="AF149" s="131">
        <f>VLOOKUP(AE149,Sheet2!$A$2:$B$93,2,FALSE)</f>
        <v>175000</v>
      </c>
      <c r="AG149" s="133" t="s">
        <v>71</v>
      </c>
      <c r="AH149" s="131">
        <f>VLOOKUP(AG149,Sheet2!$A$2:$B$93,2,FALSE)</f>
        <v>0</v>
      </c>
    </row>
    <row r="150" spans="1:34">
      <c r="A150" s="1">
        <v>149</v>
      </c>
      <c r="B150" s="2" t="s">
        <v>539</v>
      </c>
      <c r="C150" s="3" t="s">
        <v>540</v>
      </c>
      <c r="D150" s="4" t="s">
        <v>197</v>
      </c>
      <c r="E150" s="5" t="s">
        <v>198</v>
      </c>
      <c r="F150" s="6">
        <f t="shared" si="2"/>
        <v>2320750</v>
      </c>
      <c r="G150" s="94" t="s">
        <v>84</v>
      </c>
      <c r="H150" s="92">
        <f>VLOOKUP(G150,Sheet2!$A$2:$B$93,2,FALSE)</f>
        <v>0</v>
      </c>
      <c r="I150" s="95" t="s">
        <v>58</v>
      </c>
      <c r="J150" s="92">
        <f>VLOOKUP(I150,Sheet2!$A$2:$B$93,2,FALSE)</f>
        <v>50250</v>
      </c>
      <c r="K150" s="100" t="s">
        <v>236</v>
      </c>
      <c r="L150" s="101">
        <f>VLOOKUP(K150,Sheet2!$A$2:$B$93,2,FALSE)</f>
        <v>880000</v>
      </c>
      <c r="M150" s="100" t="s">
        <v>132</v>
      </c>
      <c r="N150" s="101">
        <f>VLOOKUP(M150,Sheet2!$A$2:$B$93,2,FALSE)</f>
        <v>413333</v>
      </c>
      <c r="O150" s="82" t="s">
        <v>59</v>
      </c>
      <c r="P150" s="8">
        <f>VLOOKUP(O150,Sheet2!$A$2:$B$93,2,FALSE)</f>
        <v>0</v>
      </c>
      <c r="Q150" s="7" t="s">
        <v>53</v>
      </c>
      <c r="R150" s="8">
        <f>VLOOKUP(Q150,Sheet2!$A$2:$B$93,2,FALSE)</f>
        <v>56500</v>
      </c>
      <c r="S150" s="107" t="s">
        <v>39</v>
      </c>
      <c r="T150" s="8">
        <f>VLOOKUP(S150,Sheet2!$A$2:$B$93,2,FALSE)</f>
        <v>311667</v>
      </c>
      <c r="U150" s="114" t="s">
        <v>54</v>
      </c>
      <c r="V150" s="111">
        <f>VLOOKUP(U150,Sheet2!$A$2:$B$93,2,FALSE)</f>
        <v>175000</v>
      </c>
      <c r="W150" s="112" t="s">
        <v>41</v>
      </c>
      <c r="X150" s="111">
        <f>VLOOKUP(W150,Sheet2!$A$2:$B$93,2,FALSE)</f>
        <v>0</v>
      </c>
      <c r="Y150" s="113" t="s">
        <v>70</v>
      </c>
      <c r="Z150" s="111">
        <f>VLOOKUP(Y150,Sheet2!$A$2:$B$93,2,FALSE)</f>
        <v>145000</v>
      </c>
      <c r="AA150" s="122" t="s">
        <v>44</v>
      </c>
      <c r="AB150" s="123">
        <f>VLOOKUP(AA150,Sheet2!$A$2:$B$93,2,FALSE)</f>
        <v>89000</v>
      </c>
      <c r="AC150" s="124" t="s">
        <v>45</v>
      </c>
      <c r="AD150" s="123">
        <f>VLOOKUP(AC150,Sheet2!$A$2:$B$93,2,FALSE)</f>
        <v>0</v>
      </c>
      <c r="AE150" s="130" t="s">
        <v>46</v>
      </c>
      <c r="AF150" s="131">
        <f>VLOOKUP(AE150,Sheet2!$A$2:$B$93,2,FALSE)</f>
        <v>175000</v>
      </c>
      <c r="AG150" s="134" t="s">
        <v>63</v>
      </c>
      <c r="AH150" s="131">
        <f>VLOOKUP(AG150,Sheet2!$A$2:$B$93,2,FALSE)</f>
        <v>25000</v>
      </c>
    </row>
    <row r="151" spans="1:34">
      <c r="A151" s="1">
        <v>150</v>
      </c>
      <c r="B151" s="2" t="s">
        <v>519</v>
      </c>
      <c r="C151" s="3" t="s">
        <v>520</v>
      </c>
      <c r="D151" s="4" t="s">
        <v>189</v>
      </c>
      <c r="E151" s="5" t="s">
        <v>190</v>
      </c>
      <c r="F151" s="6">
        <f t="shared" si="2"/>
        <v>2313917</v>
      </c>
      <c r="G151" s="91" t="s">
        <v>51</v>
      </c>
      <c r="H151" s="92">
        <f>VLOOKUP(G151,Sheet2!$A$2:$B$93,2,FALSE)</f>
        <v>230000</v>
      </c>
      <c r="I151" s="93" t="s">
        <v>94</v>
      </c>
      <c r="J151" s="92">
        <f>VLOOKUP(I151,Sheet2!$A$2:$B$93,2,FALSE)</f>
        <v>230000</v>
      </c>
      <c r="K151" s="100" t="s">
        <v>132</v>
      </c>
      <c r="L151" s="101">
        <f>VLOOKUP(K151,Sheet2!$A$2:$B$93,2,FALSE)</f>
        <v>413333</v>
      </c>
      <c r="M151" s="100" t="s">
        <v>67</v>
      </c>
      <c r="N151" s="101">
        <f>VLOOKUP(M151,Sheet2!$A$2:$B$93,2,FALSE)</f>
        <v>175000</v>
      </c>
      <c r="O151" s="7" t="s">
        <v>68</v>
      </c>
      <c r="P151" s="8">
        <f>VLOOKUP(O151,Sheet2!$A$2:$B$93,2,FALSE)</f>
        <v>116000</v>
      </c>
      <c r="Q151" s="107" t="s">
        <v>39</v>
      </c>
      <c r="R151" s="8">
        <f>VLOOKUP(Q151,Sheet2!$A$2:$B$93,2,FALSE)</f>
        <v>311667</v>
      </c>
      <c r="S151" s="7" t="s">
        <v>133</v>
      </c>
      <c r="T151" s="8">
        <f>VLOOKUP(S151,Sheet2!$A$2:$B$93,2,FALSE)</f>
        <v>311667</v>
      </c>
      <c r="U151" s="114" t="s">
        <v>61</v>
      </c>
      <c r="V151" s="111">
        <f>VLOOKUP(U151,Sheet2!$A$2:$B$93,2,FALSE)</f>
        <v>230000</v>
      </c>
      <c r="W151" s="113" t="s">
        <v>43</v>
      </c>
      <c r="X151" s="111">
        <f>VLOOKUP(W151,Sheet2!$A$2:$B$93,2,FALSE)</f>
        <v>46000</v>
      </c>
      <c r="Y151" s="113" t="s">
        <v>80</v>
      </c>
      <c r="Z151" s="111">
        <f>VLOOKUP(Y151,Sheet2!$A$2:$B$93,2,FALSE)</f>
        <v>50250</v>
      </c>
      <c r="AA151" s="125" t="s">
        <v>217</v>
      </c>
      <c r="AB151" s="123">
        <f>VLOOKUP(AA151,Sheet2!$A$2:$B$93,2,FALSE)</f>
        <v>0</v>
      </c>
      <c r="AC151" s="124" t="s">
        <v>62</v>
      </c>
      <c r="AD151" s="123">
        <f>VLOOKUP(AC151,Sheet2!$A$2:$B$93,2,FALSE)</f>
        <v>0</v>
      </c>
      <c r="AE151" s="130" t="s">
        <v>46</v>
      </c>
      <c r="AF151" s="131">
        <f>VLOOKUP(AE151,Sheet2!$A$2:$B$93,2,FALSE)</f>
        <v>175000</v>
      </c>
      <c r="AG151" s="134" t="s">
        <v>63</v>
      </c>
      <c r="AH151" s="131">
        <f>VLOOKUP(AG151,Sheet2!$A$2:$B$93,2,FALSE)</f>
        <v>25000</v>
      </c>
    </row>
    <row r="152" spans="1:34">
      <c r="A152" s="1">
        <v>151</v>
      </c>
      <c r="B152" s="2" t="s">
        <v>452</v>
      </c>
      <c r="C152" s="3" t="s">
        <v>453</v>
      </c>
      <c r="D152" s="4" t="s">
        <v>197</v>
      </c>
      <c r="E152" s="5" t="s">
        <v>198</v>
      </c>
      <c r="F152" s="6">
        <f t="shared" si="2"/>
        <v>2308167</v>
      </c>
      <c r="G152" s="91" t="s">
        <v>51</v>
      </c>
      <c r="H152" s="92">
        <f>VLOOKUP(G152,Sheet2!$A$2:$B$93,2,FALSE)</f>
        <v>230000</v>
      </c>
      <c r="I152" s="93" t="s">
        <v>35</v>
      </c>
      <c r="J152" s="92">
        <f>VLOOKUP(I152,Sheet2!$A$2:$B$93,2,FALSE)</f>
        <v>880000</v>
      </c>
      <c r="K152" s="102" t="s">
        <v>52</v>
      </c>
      <c r="L152" s="101">
        <f>VLOOKUP(K152,Sheet2!$A$2:$B$93,2,FALSE)</f>
        <v>0</v>
      </c>
      <c r="M152" s="100" t="s">
        <v>147</v>
      </c>
      <c r="N152" s="101">
        <f>VLOOKUP(M152,Sheet2!$A$2:$B$93,2,FALSE)</f>
        <v>89000</v>
      </c>
      <c r="O152" s="7" t="s">
        <v>68</v>
      </c>
      <c r="P152" s="8">
        <f>VLOOKUP(O152,Sheet2!$A$2:$B$93,2,FALSE)</f>
        <v>116000</v>
      </c>
      <c r="Q152" s="7" t="s">
        <v>53</v>
      </c>
      <c r="R152" s="8">
        <f>VLOOKUP(Q152,Sheet2!$A$2:$B$93,2,FALSE)</f>
        <v>56500</v>
      </c>
      <c r="S152" s="107" t="s">
        <v>39</v>
      </c>
      <c r="T152" s="8">
        <f>VLOOKUP(S152,Sheet2!$A$2:$B$93,2,FALSE)</f>
        <v>311667</v>
      </c>
      <c r="U152" s="114" t="s">
        <v>69</v>
      </c>
      <c r="V152" s="111">
        <f>VLOOKUP(U152,Sheet2!$A$2:$B$93,2,FALSE)</f>
        <v>145000</v>
      </c>
      <c r="W152" s="113" t="s">
        <v>43</v>
      </c>
      <c r="X152" s="111">
        <f>VLOOKUP(W152,Sheet2!$A$2:$B$93,2,FALSE)</f>
        <v>46000</v>
      </c>
      <c r="Y152" s="113" t="s">
        <v>70</v>
      </c>
      <c r="Z152" s="111">
        <f>VLOOKUP(Y152,Sheet2!$A$2:$B$93,2,FALSE)</f>
        <v>145000</v>
      </c>
      <c r="AA152" s="125" t="s">
        <v>45</v>
      </c>
      <c r="AB152" s="123">
        <f>VLOOKUP(AA152,Sheet2!$A$2:$B$93,2,FALSE)</f>
        <v>0</v>
      </c>
      <c r="AC152" s="126" t="s">
        <v>55</v>
      </c>
      <c r="AD152" s="123">
        <f>VLOOKUP(AC152,Sheet2!$A$2:$B$93,2,FALSE)</f>
        <v>89000</v>
      </c>
      <c r="AE152" s="130" t="s">
        <v>46</v>
      </c>
      <c r="AF152" s="131">
        <f>VLOOKUP(AE152,Sheet2!$A$2:$B$93,2,FALSE)</f>
        <v>175000</v>
      </c>
      <c r="AG152" s="134" t="s">
        <v>63</v>
      </c>
      <c r="AH152" s="131">
        <f>VLOOKUP(AG152,Sheet2!$A$2:$B$93,2,FALSE)</f>
        <v>25000</v>
      </c>
    </row>
    <row r="153" spans="1:34">
      <c r="A153" s="1">
        <v>152</v>
      </c>
      <c r="B153" s="2" t="s">
        <v>605</v>
      </c>
      <c r="C153" s="3" t="s">
        <v>272</v>
      </c>
      <c r="D153" s="4" t="s">
        <v>273</v>
      </c>
      <c r="E153" s="5" t="s">
        <v>777</v>
      </c>
      <c r="F153" s="6">
        <f t="shared" si="2"/>
        <v>2299167</v>
      </c>
      <c r="G153" s="91" t="s">
        <v>51</v>
      </c>
      <c r="H153" s="92">
        <f>VLOOKUP(G153,Sheet2!$A$2:$B$93,2,FALSE)</f>
        <v>230000</v>
      </c>
      <c r="I153" s="93" t="s">
        <v>35</v>
      </c>
      <c r="J153" s="92">
        <f>VLOOKUP(I153,Sheet2!$A$2:$B$93,2,FALSE)</f>
        <v>880000</v>
      </c>
      <c r="K153" s="102" t="s">
        <v>210</v>
      </c>
      <c r="L153" s="101">
        <f>VLOOKUP(K153,Sheet2!$A$2:$B$93,2,FALSE)</f>
        <v>0</v>
      </c>
      <c r="M153" s="100" t="s">
        <v>37</v>
      </c>
      <c r="N153" s="101">
        <f>VLOOKUP(M153,Sheet2!$A$2:$B$93,2,FALSE)</f>
        <v>56500</v>
      </c>
      <c r="O153" s="82" t="s">
        <v>38</v>
      </c>
      <c r="P153" s="8">
        <f>VLOOKUP(O153,Sheet2!$A$2:$B$93,2,FALSE)</f>
        <v>0</v>
      </c>
      <c r="Q153" s="107" t="s">
        <v>39</v>
      </c>
      <c r="R153" s="8">
        <f>VLOOKUP(Q153,Sheet2!$A$2:$B$93,2,FALSE)</f>
        <v>311667</v>
      </c>
      <c r="S153" s="107" t="s">
        <v>216</v>
      </c>
      <c r="T153" s="8">
        <f>VLOOKUP(S153,Sheet2!$A$2:$B$93,2,FALSE)</f>
        <v>145000</v>
      </c>
      <c r="U153" s="114" t="s">
        <v>74</v>
      </c>
      <c r="V153" s="111">
        <f>VLOOKUP(U153,Sheet2!$A$2:$B$93,2,FALSE)</f>
        <v>37000</v>
      </c>
      <c r="W153" s="113" t="s">
        <v>61</v>
      </c>
      <c r="X153" s="111">
        <f>VLOOKUP(W153,Sheet2!$A$2:$B$93,2,FALSE)</f>
        <v>230000</v>
      </c>
      <c r="Y153" s="113" t="s">
        <v>70</v>
      </c>
      <c r="Z153" s="111">
        <f>VLOOKUP(Y153,Sheet2!$A$2:$B$93,2,FALSE)</f>
        <v>145000</v>
      </c>
      <c r="AA153" s="122" t="s">
        <v>44</v>
      </c>
      <c r="AB153" s="123">
        <f>VLOOKUP(AA153,Sheet2!$A$2:$B$93,2,FALSE)</f>
        <v>89000</v>
      </c>
      <c r="AC153" s="124" t="s">
        <v>167</v>
      </c>
      <c r="AD153" s="123">
        <f>VLOOKUP(AC153,Sheet2!$A$2:$B$93,2,FALSE)</f>
        <v>0</v>
      </c>
      <c r="AE153" s="130" t="s">
        <v>46</v>
      </c>
      <c r="AF153" s="131">
        <f>VLOOKUP(AE153,Sheet2!$A$2:$B$93,2,FALSE)</f>
        <v>175000</v>
      </c>
      <c r="AG153" s="133" t="s">
        <v>47</v>
      </c>
      <c r="AH153" s="131">
        <f>VLOOKUP(AG153,Sheet2!$A$2:$B$93,2,FALSE)</f>
        <v>0</v>
      </c>
    </row>
    <row r="154" spans="1:34">
      <c r="A154" s="1">
        <v>153</v>
      </c>
      <c r="B154" s="2" t="s">
        <v>664</v>
      </c>
      <c r="C154" s="3" t="s">
        <v>665</v>
      </c>
      <c r="D154" s="4" t="s">
        <v>664</v>
      </c>
      <c r="E154" s="5" t="s">
        <v>777</v>
      </c>
      <c r="F154" s="6">
        <f t="shared" si="2"/>
        <v>2257134</v>
      </c>
      <c r="G154" s="91" t="s">
        <v>51</v>
      </c>
      <c r="H154" s="92">
        <f>VLOOKUP(G154,Sheet2!$A$2:$B$93,2,FALSE)</f>
        <v>230000</v>
      </c>
      <c r="I154" s="93" t="s">
        <v>35</v>
      </c>
      <c r="J154" s="92">
        <f>VLOOKUP(I154,Sheet2!$A$2:$B$93,2,FALSE)</f>
        <v>880000</v>
      </c>
      <c r="K154" s="100" t="s">
        <v>36</v>
      </c>
      <c r="L154" s="101">
        <f>VLOOKUP(K154,Sheet2!$A$2:$B$93,2,FALSE)</f>
        <v>27467</v>
      </c>
      <c r="M154" s="100" t="s">
        <v>67</v>
      </c>
      <c r="N154" s="101">
        <f>VLOOKUP(M154,Sheet2!$A$2:$B$93,2,FALSE)</f>
        <v>175000</v>
      </c>
      <c r="O154" s="7" t="s">
        <v>85</v>
      </c>
      <c r="P154" s="8">
        <f>VLOOKUP(O154,Sheet2!$A$2:$B$93,2,FALSE)</f>
        <v>0</v>
      </c>
      <c r="Q154" s="7" t="s">
        <v>68</v>
      </c>
      <c r="R154" s="8">
        <f>VLOOKUP(Q154,Sheet2!$A$2:$B$93,2,FALSE)</f>
        <v>116000</v>
      </c>
      <c r="S154" s="107" t="s">
        <v>39</v>
      </c>
      <c r="T154" s="8">
        <f>VLOOKUP(S154,Sheet2!$A$2:$B$93,2,FALSE)</f>
        <v>311667</v>
      </c>
      <c r="U154" s="114" t="s">
        <v>74</v>
      </c>
      <c r="V154" s="111">
        <f>VLOOKUP(U154,Sheet2!$A$2:$B$93,2,FALSE)</f>
        <v>37000</v>
      </c>
      <c r="W154" s="113" t="s">
        <v>43</v>
      </c>
      <c r="X154" s="111">
        <f>VLOOKUP(W154,Sheet2!$A$2:$B$93,2,FALSE)</f>
        <v>46000</v>
      </c>
      <c r="Y154" s="113" t="s">
        <v>70</v>
      </c>
      <c r="Z154" s="111">
        <f>VLOOKUP(Y154,Sheet2!$A$2:$B$93,2,FALSE)</f>
        <v>145000</v>
      </c>
      <c r="AA154" s="122" t="s">
        <v>44</v>
      </c>
      <c r="AB154" s="123">
        <f>VLOOKUP(AA154,Sheet2!$A$2:$B$93,2,FALSE)</f>
        <v>89000</v>
      </c>
      <c r="AC154" s="124" t="s">
        <v>45</v>
      </c>
      <c r="AD154" s="123">
        <f>VLOOKUP(AC154,Sheet2!$A$2:$B$93,2,FALSE)</f>
        <v>0</v>
      </c>
      <c r="AE154" s="130" t="s">
        <v>46</v>
      </c>
      <c r="AF154" s="131">
        <f>VLOOKUP(AE154,Sheet2!$A$2:$B$93,2,FALSE)</f>
        <v>175000</v>
      </c>
      <c r="AG154" s="134" t="s">
        <v>63</v>
      </c>
      <c r="AH154" s="131">
        <f>VLOOKUP(AG154,Sheet2!$A$2:$B$93,2,FALSE)</f>
        <v>25000</v>
      </c>
    </row>
    <row r="155" spans="1:34">
      <c r="A155" s="1">
        <v>154</v>
      </c>
      <c r="B155" s="2" t="s">
        <v>271</v>
      </c>
      <c r="C155" s="3" t="s">
        <v>272</v>
      </c>
      <c r="D155" s="4" t="s">
        <v>273</v>
      </c>
      <c r="E155" s="5" t="s">
        <v>777</v>
      </c>
      <c r="F155" s="6">
        <f t="shared" si="2"/>
        <v>2237634</v>
      </c>
      <c r="G155" s="91" t="s">
        <v>109</v>
      </c>
      <c r="H155" s="92">
        <f>VLOOKUP(G155,Sheet2!$A$2:$B$93,2,FALSE)</f>
        <v>230000</v>
      </c>
      <c r="I155" s="93" t="s">
        <v>35</v>
      </c>
      <c r="J155" s="92">
        <f>VLOOKUP(I155,Sheet2!$A$2:$B$93,2,FALSE)</f>
        <v>880000</v>
      </c>
      <c r="K155" s="100" t="s">
        <v>264</v>
      </c>
      <c r="L155" s="101">
        <f>VLOOKUP(K155,Sheet2!$A$2:$B$93,2,FALSE)</f>
        <v>27467</v>
      </c>
      <c r="M155" s="100" t="s">
        <v>147</v>
      </c>
      <c r="N155" s="101">
        <f>VLOOKUP(M155,Sheet2!$A$2:$B$93,2,FALSE)</f>
        <v>89000</v>
      </c>
      <c r="O155" s="7" t="s">
        <v>274</v>
      </c>
      <c r="P155" s="8">
        <f>VLOOKUP(O155,Sheet2!$A$2:$B$93,2,FALSE)</f>
        <v>56500</v>
      </c>
      <c r="Q155" s="7" t="s">
        <v>85</v>
      </c>
      <c r="R155" s="8">
        <f>VLOOKUP(Q155,Sheet2!$A$2:$B$93,2,FALSE)</f>
        <v>0</v>
      </c>
      <c r="S155" s="107" t="s">
        <v>39</v>
      </c>
      <c r="T155" s="8">
        <f>VLOOKUP(S155,Sheet2!$A$2:$B$93,2,FALSE)</f>
        <v>311667</v>
      </c>
      <c r="U155" s="114" t="s">
        <v>61</v>
      </c>
      <c r="V155" s="111">
        <f>VLOOKUP(U155,Sheet2!$A$2:$B$93,2,FALSE)</f>
        <v>230000</v>
      </c>
      <c r="W155" s="113" t="s">
        <v>160</v>
      </c>
      <c r="X155" s="111">
        <f>VLOOKUP(W155,Sheet2!$A$2:$B$93,2,FALSE)</f>
        <v>23000</v>
      </c>
      <c r="Y155" s="113" t="s">
        <v>124</v>
      </c>
      <c r="Z155" s="111">
        <f>VLOOKUP(Y155,Sheet2!$A$2:$B$93,2,FALSE)</f>
        <v>37000</v>
      </c>
      <c r="AA155" s="122" t="s">
        <v>44</v>
      </c>
      <c r="AB155" s="123">
        <f>VLOOKUP(AA155,Sheet2!$A$2:$B$93,2,FALSE)</f>
        <v>89000</v>
      </c>
      <c r="AC155" s="126" t="s">
        <v>55</v>
      </c>
      <c r="AD155" s="123">
        <f>VLOOKUP(AC155,Sheet2!$A$2:$B$93,2,FALSE)</f>
        <v>89000</v>
      </c>
      <c r="AE155" s="130" t="s">
        <v>46</v>
      </c>
      <c r="AF155" s="131">
        <f>VLOOKUP(AE155,Sheet2!$A$2:$B$93,2,FALSE)</f>
        <v>175000</v>
      </c>
      <c r="AG155" s="133" t="s">
        <v>71</v>
      </c>
      <c r="AH155" s="131">
        <f>VLOOKUP(AG155,Sheet2!$A$2:$B$93,2,FALSE)</f>
        <v>0</v>
      </c>
    </row>
    <row r="156" spans="1:34">
      <c r="A156" s="1">
        <v>155</v>
      </c>
      <c r="B156" s="2" t="s">
        <v>392</v>
      </c>
      <c r="C156" s="3" t="s">
        <v>393</v>
      </c>
      <c r="D156" s="4" t="s">
        <v>392</v>
      </c>
      <c r="E156" s="5" t="s">
        <v>777</v>
      </c>
      <c r="F156" s="6">
        <f t="shared" si="2"/>
        <v>2174567</v>
      </c>
      <c r="G156" s="97" t="s">
        <v>94</v>
      </c>
      <c r="H156" s="92">
        <f>VLOOKUP(G156,Sheet2!$A$2:$B$93,2,FALSE)</f>
        <v>230000</v>
      </c>
      <c r="I156" s="93" t="s">
        <v>35</v>
      </c>
      <c r="J156" s="92">
        <f>VLOOKUP(I156,Sheet2!$A$2:$B$93,2,FALSE)</f>
        <v>880000</v>
      </c>
      <c r="K156" s="100" t="s">
        <v>185</v>
      </c>
      <c r="L156" s="101">
        <f>VLOOKUP(K156,Sheet2!$A$2:$B$93,2,FALSE)</f>
        <v>23400</v>
      </c>
      <c r="M156" s="100" t="s">
        <v>147</v>
      </c>
      <c r="N156" s="101">
        <f>VLOOKUP(M156,Sheet2!$A$2:$B$93,2,FALSE)</f>
        <v>89000</v>
      </c>
      <c r="O156" s="82" t="s">
        <v>38</v>
      </c>
      <c r="P156" s="8">
        <f>VLOOKUP(O156,Sheet2!$A$2:$B$93,2,FALSE)</f>
        <v>0</v>
      </c>
      <c r="Q156" s="7" t="s">
        <v>53</v>
      </c>
      <c r="R156" s="8">
        <f>VLOOKUP(Q156,Sheet2!$A$2:$B$93,2,FALSE)</f>
        <v>56500</v>
      </c>
      <c r="S156" s="107" t="s">
        <v>39</v>
      </c>
      <c r="T156" s="8">
        <f>VLOOKUP(S156,Sheet2!$A$2:$B$93,2,FALSE)</f>
        <v>311667</v>
      </c>
      <c r="U156" s="114" t="s">
        <v>54</v>
      </c>
      <c r="V156" s="111">
        <f>VLOOKUP(U156,Sheet2!$A$2:$B$93,2,FALSE)</f>
        <v>175000</v>
      </c>
      <c r="W156" s="112" t="s">
        <v>180</v>
      </c>
      <c r="X156" s="111">
        <f>VLOOKUP(W156,Sheet2!$A$2:$B$93,2,FALSE)</f>
        <v>0</v>
      </c>
      <c r="Y156" s="113" t="s">
        <v>70</v>
      </c>
      <c r="Z156" s="111">
        <f>VLOOKUP(Y156,Sheet2!$A$2:$B$93,2,FALSE)</f>
        <v>145000</v>
      </c>
      <c r="AA156" s="122" t="s">
        <v>44</v>
      </c>
      <c r="AB156" s="123">
        <f>VLOOKUP(AA156,Sheet2!$A$2:$B$93,2,FALSE)</f>
        <v>89000</v>
      </c>
      <c r="AC156" s="124" t="s">
        <v>62</v>
      </c>
      <c r="AD156" s="123">
        <f>VLOOKUP(AC156,Sheet2!$A$2:$B$93,2,FALSE)</f>
        <v>0</v>
      </c>
      <c r="AE156" s="130" t="s">
        <v>46</v>
      </c>
      <c r="AF156" s="131">
        <f>VLOOKUP(AE156,Sheet2!$A$2:$B$93,2,FALSE)</f>
        <v>175000</v>
      </c>
      <c r="AG156" s="133" t="s">
        <v>47</v>
      </c>
      <c r="AH156" s="131">
        <f>VLOOKUP(AG156,Sheet2!$A$2:$B$93,2,FALSE)</f>
        <v>0</v>
      </c>
    </row>
    <row r="157" spans="1:34">
      <c r="A157" s="1">
        <v>156</v>
      </c>
      <c r="B157" s="2" t="s">
        <v>640</v>
      </c>
      <c r="C157" s="3" t="s">
        <v>638</v>
      </c>
      <c r="D157" s="4" t="s">
        <v>639</v>
      </c>
      <c r="E157" s="5" t="s">
        <v>777</v>
      </c>
      <c r="F157" s="6">
        <f t="shared" si="2"/>
        <v>2167667</v>
      </c>
      <c r="G157" s="94" t="s">
        <v>50</v>
      </c>
      <c r="H157" s="92">
        <f>VLOOKUP(G157,Sheet2!$A$2:$B$93,2,FALSE)</f>
        <v>0</v>
      </c>
      <c r="I157" s="93" t="s">
        <v>35</v>
      </c>
      <c r="J157" s="92">
        <f>VLOOKUP(I157,Sheet2!$A$2:$B$93,2,FALSE)</f>
        <v>880000</v>
      </c>
      <c r="K157" s="102" t="s">
        <v>210</v>
      </c>
      <c r="L157" s="101">
        <f>VLOOKUP(K157,Sheet2!$A$2:$B$93,2,FALSE)</f>
        <v>0</v>
      </c>
      <c r="M157" s="100" t="s">
        <v>67</v>
      </c>
      <c r="N157" s="101">
        <f>VLOOKUP(M157,Sheet2!$A$2:$B$93,2,FALSE)</f>
        <v>175000</v>
      </c>
      <c r="O157" s="82" t="s">
        <v>38</v>
      </c>
      <c r="P157" s="8">
        <f>VLOOKUP(O157,Sheet2!$A$2:$B$93,2,FALSE)</f>
        <v>0</v>
      </c>
      <c r="Q157" s="7" t="s">
        <v>68</v>
      </c>
      <c r="R157" s="8">
        <f>VLOOKUP(Q157,Sheet2!$A$2:$B$93,2,FALSE)</f>
        <v>116000</v>
      </c>
      <c r="S157" s="107" t="s">
        <v>39</v>
      </c>
      <c r="T157" s="8">
        <f>VLOOKUP(S157,Sheet2!$A$2:$B$93,2,FALSE)</f>
        <v>311667</v>
      </c>
      <c r="U157" s="114" t="s">
        <v>43</v>
      </c>
      <c r="V157" s="111">
        <f>VLOOKUP(U157,Sheet2!$A$2:$B$93,2,FALSE)</f>
        <v>46000</v>
      </c>
      <c r="W157" s="113" t="s">
        <v>61</v>
      </c>
      <c r="X157" s="111">
        <f>VLOOKUP(W157,Sheet2!$A$2:$B$93,2,FALSE)</f>
        <v>230000</v>
      </c>
      <c r="Y157" s="113" t="s">
        <v>70</v>
      </c>
      <c r="Z157" s="111">
        <f>VLOOKUP(Y157,Sheet2!$A$2:$B$93,2,FALSE)</f>
        <v>145000</v>
      </c>
      <c r="AA157" s="122" t="s">
        <v>44</v>
      </c>
      <c r="AB157" s="123">
        <f>VLOOKUP(AA157,Sheet2!$A$2:$B$93,2,FALSE)</f>
        <v>89000</v>
      </c>
      <c r="AC157" s="124" t="s">
        <v>167</v>
      </c>
      <c r="AD157" s="123">
        <f>VLOOKUP(AC157,Sheet2!$A$2:$B$93,2,FALSE)</f>
        <v>0</v>
      </c>
      <c r="AE157" s="130" t="s">
        <v>46</v>
      </c>
      <c r="AF157" s="131">
        <f>VLOOKUP(AE157,Sheet2!$A$2:$B$93,2,FALSE)</f>
        <v>175000</v>
      </c>
      <c r="AG157" s="133" t="s">
        <v>102</v>
      </c>
      <c r="AH157" s="131">
        <f>VLOOKUP(AG157,Sheet2!$A$2:$B$93,2,FALSE)</f>
        <v>0</v>
      </c>
    </row>
    <row r="158" spans="1:34">
      <c r="A158" s="1">
        <v>157</v>
      </c>
      <c r="B158" s="2" t="s">
        <v>702</v>
      </c>
      <c r="C158" s="3" t="s">
        <v>703</v>
      </c>
      <c r="D158" s="4" t="s">
        <v>702</v>
      </c>
      <c r="E158" s="5" t="s">
        <v>777</v>
      </c>
      <c r="F158" s="6">
        <f t="shared" si="2"/>
        <v>2155384</v>
      </c>
      <c r="G158" s="97" t="s">
        <v>94</v>
      </c>
      <c r="H158" s="92">
        <f>VLOOKUP(G158,Sheet2!$A$2:$B$93,2,FALSE)</f>
        <v>230000</v>
      </c>
      <c r="I158" s="93" t="s">
        <v>35</v>
      </c>
      <c r="J158" s="92">
        <f>VLOOKUP(I158,Sheet2!$A$2:$B$93,2,FALSE)</f>
        <v>880000</v>
      </c>
      <c r="K158" s="103" t="s">
        <v>153</v>
      </c>
      <c r="L158" s="101">
        <f>VLOOKUP(K158,Sheet2!$A$2:$B$93,2,FALSE)</f>
        <v>230000</v>
      </c>
      <c r="M158" s="100" t="s">
        <v>36</v>
      </c>
      <c r="N158" s="101">
        <f>VLOOKUP(M158,Sheet2!$A$2:$B$93,2,FALSE)</f>
        <v>27467</v>
      </c>
      <c r="O158" s="7" t="s">
        <v>68</v>
      </c>
      <c r="P158" s="8">
        <f>VLOOKUP(O158,Sheet2!$A$2:$B$93,2,FALSE)</f>
        <v>116000</v>
      </c>
      <c r="Q158" s="107" t="s">
        <v>39</v>
      </c>
      <c r="R158" s="8">
        <f>VLOOKUP(Q158,Sheet2!$A$2:$B$93,2,FALSE)</f>
        <v>311667</v>
      </c>
      <c r="S158" s="82" t="s">
        <v>59</v>
      </c>
      <c r="T158" s="8">
        <f>VLOOKUP(S158,Sheet2!$A$2:$B$93,2,FALSE)</f>
        <v>0</v>
      </c>
      <c r="U158" s="110" t="s">
        <v>41</v>
      </c>
      <c r="V158" s="111">
        <f>VLOOKUP(U158,Sheet2!$A$2:$B$93,2,FALSE)</f>
        <v>0</v>
      </c>
      <c r="W158" s="113" t="s">
        <v>43</v>
      </c>
      <c r="X158" s="111">
        <f>VLOOKUP(W158,Sheet2!$A$2:$B$93,2,FALSE)</f>
        <v>46000</v>
      </c>
      <c r="Y158" s="113" t="s">
        <v>80</v>
      </c>
      <c r="Z158" s="111">
        <f>VLOOKUP(Y158,Sheet2!$A$2:$B$93,2,FALSE)</f>
        <v>50250</v>
      </c>
      <c r="AA158" s="122" t="s">
        <v>44</v>
      </c>
      <c r="AB158" s="123">
        <f>VLOOKUP(AA158,Sheet2!$A$2:$B$93,2,FALSE)</f>
        <v>89000</v>
      </c>
      <c r="AC158" s="124" t="s">
        <v>45</v>
      </c>
      <c r="AD158" s="123">
        <f>VLOOKUP(AC158,Sheet2!$A$2:$B$93,2,FALSE)</f>
        <v>0</v>
      </c>
      <c r="AE158" s="130" t="s">
        <v>46</v>
      </c>
      <c r="AF158" s="131">
        <f>VLOOKUP(AE158,Sheet2!$A$2:$B$93,2,FALSE)</f>
        <v>175000</v>
      </c>
      <c r="AG158" s="133" t="s">
        <v>71</v>
      </c>
      <c r="AH158" s="131">
        <f>VLOOKUP(AG158,Sheet2!$A$2:$B$93,2,FALSE)</f>
        <v>0</v>
      </c>
    </row>
    <row r="159" spans="1:34">
      <c r="A159" s="1">
        <v>158</v>
      </c>
      <c r="B159" s="2" t="s">
        <v>148</v>
      </c>
      <c r="C159" s="3" t="s">
        <v>139</v>
      </c>
      <c r="D159" s="4" t="s">
        <v>140</v>
      </c>
      <c r="E159" s="5" t="s">
        <v>777</v>
      </c>
      <c r="F159" s="6">
        <f t="shared" si="2"/>
        <v>2153050</v>
      </c>
      <c r="G159" s="91" t="s">
        <v>51</v>
      </c>
      <c r="H159" s="92">
        <f>VLOOKUP(G159,Sheet2!$A$2:$B$93,2,FALSE)</f>
        <v>230000</v>
      </c>
      <c r="I159" s="95" t="s">
        <v>77</v>
      </c>
      <c r="J159" s="92">
        <f>VLOOKUP(I159,Sheet2!$A$2:$B$93,2,FALSE)</f>
        <v>413333</v>
      </c>
      <c r="K159" s="100" t="s">
        <v>36</v>
      </c>
      <c r="L159" s="101">
        <f>VLOOKUP(K159,Sheet2!$A$2:$B$93,2,FALSE)</f>
        <v>27467</v>
      </c>
      <c r="M159" s="100" t="s">
        <v>132</v>
      </c>
      <c r="N159" s="101">
        <f>VLOOKUP(M159,Sheet2!$A$2:$B$93,2,FALSE)</f>
        <v>413333</v>
      </c>
      <c r="O159" s="7" t="s">
        <v>68</v>
      </c>
      <c r="P159" s="8">
        <f>VLOOKUP(O159,Sheet2!$A$2:$B$93,2,FALSE)</f>
        <v>116000</v>
      </c>
      <c r="Q159" s="107" t="s">
        <v>39</v>
      </c>
      <c r="R159" s="8">
        <f>VLOOKUP(Q159,Sheet2!$A$2:$B$93,2,FALSE)</f>
        <v>311667</v>
      </c>
      <c r="S159" s="82" t="s">
        <v>59</v>
      </c>
      <c r="T159" s="8">
        <f>VLOOKUP(S159,Sheet2!$A$2:$B$93,2,FALSE)</f>
        <v>0</v>
      </c>
      <c r="U159" s="114" t="s">
        <v>80</v>
      </c>
      <c r="V159" s="111">
        <f>VLOOKUP(U159,Sheet2!$A$2:$B$93,2,FALSE)</f>
        <v>50250</v>
      </c>
      <c r="W159" s="113" t="s">
        <v>60</v>
      </c>
      <c r="X159" s="111">
        <f>VLOOKUP(W159,Sheet2!$A$2:$B$93,2,FALSE)</f>
        <v>68000</v>
      </c>
      <c r="Y159" s="113" t="s">
        <v>70</v>
      </c>
      <c r="Z159" s="111">
        <f>VLOOKUP(Y159,Sheet2!$A$2:$B$93,2,FALSE)</f>
        <v>145000</v>
      </c>
      <c r="AA159" s="122" t="s">
        <v>44</v>
      </c>
      <c r="AB159" s="123">
        <f>VLOOKUP(AA159,Sheet2!$A$2:$B$93,2,FALSE)</f>
        <v>89000</v>
      </c>
      <c r="AC159" s="126" t="s">
        <v>55</v>
      </c>
      <c r="AD159" s="123">
        <f>VLOOKUP(AC159,Sheet2!$A$2:$B$93,2,FALSE)</f>
        <v>89000</v>
      </c>
      <c r="AE159" s="130" t="s">
        <v>46</v>
      </c>
      <c r="AF159" s="131">
        <f>VLOOKUP(AE159,Sheet2!$A$2:$B$93,2,FALSE)</f>
        <v>175000</v>
      </c>
      <c r="AG159" s="134" t="s">
        <v>63</v>
      </c>
      <c r="AH159" s="131">
        <f>VLOOKUP(AG159,Sheet2!$A$2:$B$93,2,FALSE)</f>
        <v>25000</v>
      </c>
    </row>
    <row r="160" spans="1:34">
      <c r="A160" s="1">
        <v>159</v>
      </c>
      <c r="B160" s="2" t="s">
        <v>64</v>
      </c>
      <c r="C160" s="3" t="s">
        <v>65</v>
      </c>
      <c r="D160" s="4" t="s">
        <v>66</v>
      </c>
      <c r="E160" s="5" t="s">
        <v>777</v>
      </c>
      <c r="F160" s="6">
        <f t="shared" si="2"/>
        <v>2137667</v>
      </c>
      <c r="G160" s="91" t="s">
        <v>51</v>
      </c>
      <c r="H160" s="92">
        <f>VLOOKUP(G160,Sheet2!$A$2:$B$93,2,FALSE)</f>
        <v>230000</v>
      </c>
      <c r="I160" s="93" t="s">
        <v>35</v>
      </c>
      <c r="J160" s="92">
        <f>VLOOKUP(I160,Sheet2!$A$2:$B$93,2,FALSE)</f>
        <v>880000</v>
      </c>
      <c r="K160" s="102" t="s">
        <v>52</v>
      </c>
      <c r="L160" s="101">
        <f>VLOOKUP(K160,Sheet2!$A$2:$B$93,2,FALSE)</f>
        <v>0</v>
      </c>
      <c r="M160" s="100" t="s">
        <v>67</v>
      </c>
      <c r="N160" s="101">
        <f>VLOOKUP(M160,Sheet2!$A$2:$B$93,2,FALSE)</f>
        <v>175000</v>
      </c>
      <c r="O160" s="7" t="s">
        <v>68</v>
      </c>
      <c r="P160" s="8">
        <f>VLOOKUP(O160,Sheet2!$A$2:$B$93,2,FALSE)</f>
        <v>116000</v>
      </c>
      <c r="Q160" s="107" t="s">
        <v>39</v>
      </c>
      <c r="R160" s="8">
        <f>VLOOKUP(Q160,Sheet2!$A$2:$B$93,2,FALSE)</f>
        <v>311667</v>
      </c>
      <c r="S160" s="82" t="s">
        <v>59</v>
      </c>
      <c r="T160" s="8">
        <f>VLOOKUP(S160,Sheet2!$A$2:$B$93,2,FALSE)</f>
        <v>0</v>
      </c>
      <c r="U160" s="114" t="s">
        <v>69</v>
      </c>
      <c r="V160" s="111">
        <f>VLOOKUP(U160,Sheet2!$A$2:$B$93,2,FALSE)</f>
        <v>145000</v>
      </c>
      <c r="W160" s="113" t="s">
        <v>43</v>
      </c>
      <c r="X160" s="111">
        <f>VLOOKUP(W160,Sheet2!$A$2:$B$93,2,FALSE)</f>
        <v>46000</v>
      </c>
      <c r="Y160" s="113" t="s">
        <v>70</v>
      </c>
      <c r="Z160" s="111">
        <f>VLOOKUP(Y160,Sheet2!$A$2:$B$93,2,FALSE)</f>
        <v>145000</v>
      </c>
      <c r="AA160" s="122" t="s">
        <v>44</v>
      </c>
      <c r="AB160" s="123">
        <f>VLOOKUP(AA160,Sheet2!$A$2:$B$93,2,FALSE)</f>
        <v>89000</v>
      </c>
      <c r="AC160" s="124" t="s">
        <v>45</v>
      </c>
      <c r="AD160" s="123">
        <f>VLOOKUP(AC160,Sheet2!$A$2:$B$93,2,FALSE)</f>
        <v>0</v>
      </c>
      <c r="AE160" s="86" t="s">
        <v>71</v>
      </c>
      <c r="AF160" s="131">
        <f>VLOOKUP(AE160,Sheet2!$A$2:$B$93,2,FALSE)</f>
        <v>0</v>
      </c>
      <c r="AG160" s="133" t="s">
        <v>72</v>
      </c>
      <c r="AH160" s="131">
        <f>VLOOKUP(AG160,Sheet2!$A$2:$B$93,2,FALSE)</f>
        <v>0</v>
      </c>
    </row>
    <row r="161" spans="1:34">
      <c r="A161" s="1">
        <v>160</v>
      </c>
      <c r="B161" s="2" t="s">
        <v>641</v>
      </c>
      <c r="C161" s="3" t="s">
        <v>638</v>
      </c>
      <c r="D161" s="4" t="s">
        <v>639</v>
      </c>
      <c r="E161" s="5" t="s">
        <v>777</v>
      </c>
      <c r="F161" s="6">
        <f t="shared" si="2"/>
        <v>2137667</v>
      </c>
      <c r="G161" s="91" t="s">
        <v>58</v>
      </c>
      <c r="H161" s="92">
        <f>VLOOKUP(G161,Sheet2!$A$2:$B$93,2,FALSE)</f>
        <v>50250</v>
      </c>
      <c r="I161" s="93" t="s">
        <v>35</v>
      </c>
      <c r="J161" s="92">
        <f>VLOOKUP(I161,Sheet2!$A$2:$B$93,2,FALSE)</f>
        <v>880000</v>
      </c>
      <c r="K161" s="100" t="s">
        <v>37</v>
      </c>
      <c r="L161" s="101">
        <f>VLOOKUP(K161,Sheet2!$A$2:$B$93,2,FALSE)</f>
        <v>56500</v>
      </c>
      <c r="M161" s="100" t="s">
        <v>67</v>
      </c>
      <c r="N161" s="101">
        <f>VLOOKUP(M161,Sheet2!$A$2:$B$93,2,FALSE)</f>
        <v>175000</v>
      </c>
      <c r="O161" s="7" t="s">
        <v>85</v>
      </c>
      <c r="P161" s="8">
        <f>VLOOKUP(O161,Sheet2!$A$2:$B$93,2,FALSE)</f>
        <v>0</v>
      </c>
      <c r="Q161" s="7" t="s">
        <v>68</v>
      </c>
      <c r="R161" s="8">
        <f>VLOOKUP(Q161,Sheet2!$A$2:$B$93,2,FALSE)</f>
        <v>116000</v>
      </c>
      <c r="S161" s="107" t="s">
        <v>39</v>
      </c>
      <c r="T161" s="8">
        <f>VLOOKUP(S161,Sheet2!$A$2:$B$93,2,FALSE)</f>
        <v>311667</v>
      </c>
      <c r="U161" s="114" t="s">
        <v>80</v>
      </c>
      <c r="V161" s="111">
        <f>VLOOKUP(U161,Sheet2!$A$2:$B$93,2,FALSE)</f>
        <v>50250</v>
      </c>
      <c r="W161" s="112" t="s">
        <v>123</v>
      </c>
      <c r="X161" s="111">
        <f>VLOOKUP(W161,Sheet2!$A$2:$B$93,2,FALSE)</f>
        <v>0</v>
      </c>
      <c r="Y161" s="113" t="s">
        <v>70</v>
      </c>
      <c r="Z161" s="111">
        <f>VLOOKUP(Y161,Sheet2!$A$2:$B$93,2,FALSE)</f>
        <v>145000</v>
      </c>
      <c r="AA161" s="122" t="s">
        <v>44</v>
      </c>
      <c r="AB161" s="123">
        <f>VLOOKUP(AA161,Sheet2!$A$2:$B$93,2,FALSE)</f>
        <v>89000</v>
      </c>
      <c r="AC161" s="126" t="s">
        <v>55</v>
      </c>
      <c r="AD161" s="123">
        <f>VLOOKUP(AC161,Sheet2!$A$2:$B$93,2,FALSE)</f>
        <v>89000</v>
      </c>
      <c r="AE161" s="130" t="s">
        <v>46</v>
      </c>
      <c r="AF161" s="131">
        <f>VLOOKUP(AE161,Sheet2!$A$2:$B$93,2,FALSE)</f>
        <v>175000</v>
      </c>
      <c r="AG161" s="133" t="s">
        <v>102</v>
      </c>
      <c r="AH161" s="131">
        <f>VLOOKUP(AG161,Sheet2!$A$2:$B$93,2,FALSE)</f>
        <v>0</v>
      </c>
    </row>
    <row r="162" spans="1:34">
      <c r="A162" s="1">
        <v>161</v>
      </c>
      <c r="B162" s="2" t="s">
        <v>581</v>
      </c>
      <c r="C162" s="3" t="s">
        <v>582</v>
      </c>
      <c r="D162" s="4" t="s">
        <v>304</v>
      </c>
      <c r="E162" s="5" t="s">
        <v>777</v>
      </c>
      <c r="F162" s="6">
        <f t="shared" si="2"/>
        <v>2132534</v>
      </c>
      <c r="G162" s="91" t="s">
        <v>51</v>
      </c>
      <c r="H162" s="92">
        <f>VLOOKUP(G162,Sheet2!$A$2:$B$93,2,FALSE)</f>
        <v>230000</v>
      </c>
      <c r="I162" s="93" t="s">
        <v>35</v>
      </c>
      <c r="J162" s="92">
        <f>VLOOKUP(I162,Sheet2!$A$2:$B$93,2,FALSE)</f>
        <v>880000</v>
      </c>
      <c r="K162" s="100" t="s">
        <v>185</v>
      </c>
      <c r="L162" s="101">
        <f>VLOOKUP(K162,Sheet2!$A$2:$B$93,2,FALSE)</f>
        <v>23400</v>
      </c>
      <c r="M162" s="100" t="s">
        <v>36</v>
      </c>
      <c r="N162" s="101">
        <f>VLOOKUP(M162,Sheet2!$A$2:$B$93,2,FALSE)</f>
        <v>27467</v>
      </c>
      <c r="O162" s="82" t="s">
        <v>59</v>
      </c>
      <c r="P162" s="8">
        <f>VLOOKUP(O162,Sheet2!$A$2:$B$93,2,FALSE)</f>
        <v>0</v>
      </c>
      <c r="Q162" s="107" t="s">
        <v>39</v>
      </c>
      <c r="R162" s="8">
        <f>VLOOKUP(Q162,Sheet2!$A$2:$B$93,2,FALSE)</f>
        <v>311667</v>
      </c>
      <c r="S162" s="7" t="s">
        <v>68</v>
      </c>
      <c r="T162" s="8">
        <f>VLOOKUP(S162,Sheet2!$A$2:$B$93,2,FALSE)</f>
        <v>116000</v>
      </c>
      <c r="U162" s="114" t="s">
        <v>54</v>
      </c>
      <c r="V162" s="111">
        <f>VLOOKUP(U162,Sheet2!$A$2:$B$93,2,FALSE)</f>
        <v>175000</v>
      </c>
      <c r="W162" s="113" t="s">
        <v>60</v>
      </c>
      <c r="X162" s="111">
        <f>VLOOKUP(W162,Sheet2!$A$2:$B$93,2,FALSE)</f>
        <v>68000</v>
      </c>
      <c r="Y162" s="113" t="s">
        <v>124</v>
      </c>
      <c r="Z162" s="111">
        <f>VLOOKUP(Y162,Sheet2!$A$2:$B$93,2,FALSE)</f>
        <v>37000</v>
      </c>
      <c r="AA162" s="122" t="s">
        <v>44</v>
      </c>
      <c r="AB162" s="123">
        <f>VLOOKUP(AA162,Sheet2!$A$2:$B$93,2,FALSE)</f>
        <v>89000</v>
      </c>
      <c r="AC162" s="124" t="s">
        <v>45</v>
      </c>
      <c r="AD162" s="123">
        <f>VLOOKUP(AC162,Sheet2!$A$2:$B$93,2,FALSE)</f>
        <v>0</v>
      </c>
      <c r="AE162" s="130" t="s">
        <v>46</v>
      </c>
      <c r="AF162" s="131">
        <f>VLOOKUP(AE162,Sheet2!$A$2:$B$93,2,FALSE)</f>
        <v>175000</v>
      </c>
      <c r="AG162" s="133" t="s">
        <v>72</v>
      </c>
      <c r="AH162" s="131">
        <f>VLOOKUP(AG162,Sheet2!$A$2:$B$93,2,FALSE)</f>
        <v>0</v>
      </c>
    </row>
    <row r="163" spans="1:34">
      <c r="A163" s="1">
        <v>162</v>
      </c>
      <c r="B163" s="2" t="s">
        <v>227</v>
      </c>
      <c r="C163" s="3" t="s">
        <v>228</v>
      </c>
      <c r="D163" s="4" t="s">
        <v>229</v>
      </c>
      <c r="E163" s="5" t="s">
        <v>777</v>
      </c>
      <c r="F163" s="6">
        <f t="shared" si="2"/>
        <v>2123333</v>
      </c>
      <c r="G163" s="91" t="s">
        <v>51</v>
      </c>
      <c r="H163" s="92">
        <f>VLOOKUP(G163,Sheet2!$A$2:$B$93,2,FALSE)</f>
        <v>230000</v>
      </c>
      <c r="I163" s="93" t="s">
        <v>35</v>
      </c>
      <c r="J163" s="92">
        <f>VLOOKUP(I163,Sheet2!$A$2:$B$93,2,FALSE)</f>
        <v>880000</v>
      </c>
      <c r="K163" s="103" t="s">
        <v>153</v>
      </c>
      <c r="L163" s="101">
        <f>VLOOKUP(K163,Sheet2!$A$2:$B$93,2,FALSE)</f>
        <v>230000</v>
      </c>
      <c r="M163" s="100" t="s">
        <v>132</v>
      </c>
      <c r="N163" s="101">
        <f>VLOOKUP(M163,Sheet2!$A$2:$B$93,2,FALSE)</f>
        <v>413333</v>
      </c>
      <c r="O163" s="107" t="s">
        <v>216</v>
      </c>
      <c r="P163" s="8">
        <f>VLOOKUP(O163,Sheet2!$A$2:$B$93,2,FALSE)</f>
        <v>145000</v>
      </c>
      <c r="Q163" s="7" t="s">
        <v>78</v>
      </c>
      <c r="R163" s="8">
        <f>VLOOKUP(Q163,Sheet2!$A$2:$B$93,2,FALSE)</f>
        <v>37000</v>
      </c>
      <c r="S163" s="7" t="s">
        <v>134</v>
      </c>
      <c r="T163" s="8">
        <f>VLOOKUP(S163,Sheet2!$A$2:$B$93,2,FALSE)</f>
        <v>37000</v>
      </c>
      <c r="U163" s="110" t="s">
        <v>123</v>
      </c>
      <c r="V163" s="111">
        <f>VLOOKUP(U163,Sheet2!$A$2:$B$93,2,FALSE)</f>
        <v>0</v>
      </c>
      <c r="W163" s="112" t="s">
        <v>42</v>
      </c>
      <c r="X163" s="111">
        <f>VLOOKUP(W163,Sheet2!$A$2:$B$93,2,FALSE)</f>
        <v>0</v>
      </c>
      <c r="Y163" s="113" t="s">
        <v>124</v>
      </c>
      <c r="Z163" s="111">
        <f>VLOOKUP(Y163,Sheet2!$A$2:$B$93,2,FALSE)</f>
        <v>37000</v>
      </c>
      <c r="AA163" s="122" t="s">
        <v>44</v>
      </c>
      <c r="AB163" s="123">
        <f>VLOOKUP(AA163,Sheet2!$A$2:$B$93,2,FALSE)</f>
        <v>89000</v>
      </c>
      <c r="AC163" s="124" t="s">
        <v>113</v>
      </c>
      <c r="AD163" s="123">
        <f>VLOOKUP(AC163,Sheet2!$A$2:$B$93,2,FALSE)</f>
        <v>0</v>
      </c>
      <c r="AE163" s="130" t="s">
        <v>63</v>
      </c>
      <c r="AF163" s="131">
        <f>VLOOKUP(AE163,Sheet2!$A$2:$B$93,2,FALSE)</f>
        <v>25000</v>
      </c>
      <c r="AG163" s="133" t="s">
        <v>47</v>
      </c>
      <c r="AH163" s="131">
        <f>VLOOKUP(AG163,Sheet2!$A$2:$B$93,2,FALSE)</f>
        <v>0</v>
      </c>
    </row>
    <row r="164" spans="1:34">
      <c r="A164" s="1">
        <v>163</v>
      </c>
      <c r="B164" s="2" t="s">
        <v>229</v>
      </c>
      <c r="C164" s="3" t="s">
        <v>335</v>
      </c>
      <c r="D164" s="4" t="s">
        <v>229</v>
      </c>
      <c r="E164" s="5" t="s">
        <v>777</v>
      </c>
      <c r="F164" s="6">
        <f t="shared" si="2"/>
        <v>2115917</v>
      </c>
      <c r="G164" s="91" t="s">
        <v>51</v>
      </c>
      <c r="H164" s="92">
        <f>VLOOKUP(G164,Sheet2!$A$2:$B$93,2,FALSE)</f>
        <v>230000</v>
      </c>
      <c r="I164" s="93" t="s">
        <v>35</v>
      </c>
      <c r="J164" s="92">
        <f>VLOOKUP(I164,Sheet2!$A$2:$B$93,2,FALSE)</f>
        <v>880000</v>
      </c>
      <c r="K164" s="102" t="s">
        <v>52</v>
      </c>
      <c r="L164" s="101">
        <f>VLOOKUP(K164,Sheet2!$A$2:$B$93,2,FALSE)</f>
        <v>0</v>
      </c>
      <c r="M164" s="100" t="s">
        <v>67</v>
      </c>
      <c r="N164" s="101">
        <f>VLOOKUP(M164,Sheet2!$A$2:$B$93,2,FALSE)</f>
        <v>175000</v>
      </c>
      <c r="O164" s="7" t="s">
        <v>68</v>
      </c>
      <c r="P164" s="8">
        <f>VLOOKUP(O164,Sheet2!$A$2:$B$93,2,FALSE)</f>
        <v>116000</v>
      </c>
      <c r="Q164" s="82" t="s">
        <v>38</v>
      </c>
      <c r="R164" s="8">
        <f>VLOOKUP(Q164,Sheet2!$A$2:$B$93,2,FALSE)</f>
        <v>0</v>
      </c>
      <c r="S164" s="107" t="s">
        <v>39</v>
      </c>
      <c r="T164" s="8">
        <f>VLOOKUP(S164,Sheet2!$A$2:$B$93,2,FALSE)</f>
        <v>311667</v>
      </c>
      <c r="U164" s="110" t="s">
        <v>41</v>
      </c>
      <c r="V164" s="111">
        <f>VLOOKUP(U164,Sheet2!$A$2:$B$93,2,FALSE)</f>
        <v>0</v>
      </c>
      <c r="W164" s="113" t="s">
        <v>80</v>
      </c>
      <c r="X164" s="111">
        <f>VLOOKUP(W164,Sheet2!$A$2:$B$93,2,FALSE)</f>
        <v>50250</v>
      </c>
      <c r="Y164" s="112" t="s">
        <v>123</v>
      </c>
      <c r="Z164" s="111">
        <f>VLOOKUP(Y164,Sheet2!$A$2:$B$93,2,FALSE)</f>
        <v>0</v>
      </c>
      <c r="AA164" s="122" t="s">
        <v>44</v>
      </c>
      <c r="AB164" s="123">
        <f>VLOOKUP(AA164,Sheet2!$A$2:$B$93,2,FALSE)</f>
        <v>89000</v>
      </c>
      <c r="AC164" s="126" t="s">
        <v>55</v>
      </c>
      <c r="AD164" s="123">
        <f>VLOOKUP(AC164,Sheet2!$A$2:$B$93,2,FALSE)</f>
        <v>89000</v>
      </c>
      <c r="AE164" s="130" t="s">
        <v>46</v>
      </c>
      <c r="AF164" s="131">
        <f>VLOOKUP(AE164,Sheet2!$A$2:$B$93,2,FALSE)</f>
        <v>175000</v>
      </c>
      <c r="AG164" s="133" t="s">
        <v>102</v>
      </c>
      <c r="AH164" s="131">
        <f>VLOOKUP(AG164,Sheet2!$A$2:$B$93,2,FALSE)</f>
        <v>0</v>
      </c>
    </row>
    <row r="165" spans="1:34">
      <c r="A165" s="1">
        <v>164</v>
      </c>
      <c r="B165" s="2" t="s">
        <v>351</v>
      </c>
      <c r="C165" s="3" t="s">
        <v>352</v>
      </c>
      <c r="D165" s="4" t="s">
        <v>351</v>
      </c>
      <c r="E165" s="5" t="s">
        <v>777</v>
      </c>
      <c r="F165" s="6">
        <f t="shared" si="2"/>
        <v>2089384</v>
      </c>
      <c r="G165" s="91" t="s">
        <v>58</v>
      </c>
      <c r="H165" s="92">
        <f>VLOOKUP(G165,Sheet2!$A$2:$B$93,2,FALSE)</f>
        <v>50250</v>
      </c>
      <c r="I165" s="93" t="s">
        <v>35</v>
      </c>
      <c r="J165" s="92">
        <f>VLOOKUP(I165,Sheet2!$A$2:$B$93,2,FALSE)</f>
        <v>880000</v>
      </c>
      <c r="K165" s="100" t="s">
        <v>129</v>
      </c>
      <c r="L165" s="101">
        <f>VLOOKUP(K165,Sheet2!$A$2:$B$93,2,FALSE)</f>
        <v>27467</v>
      </c>
      <c r="M165" s="100" t="s">
        <v>67</v>
      </c>
      <c r="N165" s="101">
        <f>VLOOKUP(M165,Sheet2!$A$2:$B$93,2,FALSE)</f>
        <v>175000</v>
      </c>
      <c r="O165" s="7" t="s">
        <v>97</v>
      </c>
      <c r="P165" s="8">
        <f>VLOOKUP(O165,Sheet2!$A$2:$B$93,2,FALSE)</f>
        <v>68000</v>
      </c>
      <c r="Q165" s="107" t="s">
        <v>39</v>
      </c>
      <c r="R165" s="8">
        <f>VLOOKUP(Q165,Sheet2!$A$2:$B$93,2,FALSE)</f>
        <v>311667</v>
      </c>
      <c r="S165" s="107" t="s">
        <v>216</v>
      </c>
      <c r="T165" s="8">
        <f>VLOOKUP(S165,Sheet2!$A$2:$B$93,2,FALSE)</f>
        <v>145000</v>
      </c>
      <c r="U165" s="110" t="s">
        <v>166</v>
      </c>
      <c r="V165" s="111">
        <f>VLOOKUP(U165,Sheet2!$A$2:$B$93,2,FALSE)</f>
        <v>0</v>
      </c>
      <c r="W165" s="113" t="s">
        <v>160</v>
      </c>
      <c r="X165" s="111">
        <f>VLOOKUP(W165,Sheet2!$A$2:$B$93,2,FALSE)</f>
        <v>23000</v>
      </c>
      <c r="Y165" s="113" t="s">
        <v>70</v>
      </c>
      <c r="Z165" s="111">
        <f>VLOOKUP(Y165,Sheet2!$A$2:$B$93,2,FALSE)</f>
        <v>145000</v>
      </c>
      <c r="AA165" s="122" t="s">
        <v>44</v>
      </c>
      <c r="AB165" s="123">
        <f>VLOOKUP(AA165,Sheet2!$A$2:$B$93,2,FALSE)</f>
        <v>89000</v>
      </c>
      <c r="AC165" s="124" t="s">
        <v>112</v>
      </c>
      <c r="AD165" s="123">
        <f>VLOOKUP(AC165,Sheet2!$A$2:$B$93,2,FALSE)</f>
        <v>0</v>
      </c>
      <c r="AE165" s="130" t="s">
        <v>46</v>
      </c>
      <c r="AF165" s="131">
        <f>VLOOKUP(AE165,Sheet2!$A$2:$B$93,2,FALSE)</f>
        <v>175000</v>
      </c>
      <c r="AG165" s="133" t="s">
        <v>47</v>
      </c>
      <c r="AH165" s="131">
        <f>VLOOKUP(AG165,Sheet2!$A$2:$B$93,2,FALSE)</f>
        <v>0</v>
      </c>
    </row>
    <row r="166" spans="1:34">
      <c r="A166" s="1">
        <v>165</v>
      </c>
      <c r="B166" s="2" t="s">
        <v>433</v>
      </c>
      <c r="C166" s="3" t="s">
        <v>434</v>
      </c>
      <c r="D166" s="4" t="s">
        <v>433</v>
      </c>
      <c r="E166" s="5" t="s">
        <v>777</v>
      </c>
      <c r="F166" s="6">
        <f t="shared" si="2"/>
        <v>2081617</v>
      </c>
      <c r="G166" s="91" t="s">
        <v>51</v>
      </c>
      <c r="H166" s="92">
        <f>VLOOKUP(G166,Sheet2!$A$2:$B$93,2,FALSE)</f>
        <v>230000</v>
      </c>
      <c r="I166" s="93" t="s">
        <v>35</v>
      </c>
      <c r="J166" s="92">
        <f>VLOOKUP(I166,Sheet2!$A$2:$B$93,2,FALSE)</f>
        <v>880000</v>
      </c>
      <c r="K166" s="100" t="s">
        <v>147</v>
      </c>
      <c r="L166" s="101">
        <f>VLOOKUP(K166,Sheet2!$A$2:$B$93,2,FALSE)</f>
        <v>89000</v>
      </c>
      <c r="M166" s="100" t="s">
        <v>36</v>
      </c>
      <c r="N166" s="101">
        <f>VLOOKUP(M166,Sheet2!$A$2:$B$93,2,FALSE)</f>
        <v>27467</v>
      </c>
      <c r="O166" s="7" t="s">
        <v>137</v>
      </c>
      <c r="P166" s="8">
        <f>VLOOKUP(O166,Sheet2!$A$2:$B$93,2,FALSE)</f>
        <v>24900</v>
      </c>
      <c r="Q166" s="7" t="s">
        <v>68</v>
      </c>
      <c r="R166" s="8">
        <f>VLOOKUP(Q166,Sheet2!$A$2:$B$93,2,FALSE)</f>
        <v>116000</v>
      </c>
      <c r="S166" s="82" t="s">
        <v>59</v>
      </c>
      <c r="T166" s="8">
        <f>VLOOKUP(S166,Sheet2!$A$2:$B$93,2,FALSE)</f>
        <v>0</v>
      </c>
      <c r="U166" s="114" t="s">
        <v>80</v>
      </c>
      <c r="V166" s="111">
        <f>VLOOKUP(U166,Sheet2!$A$2:$B$93,2,FALSE)</f>
        <v>50250</v>
      </c>
      <c r="W166" s="113" t="s">
        <v>61</v>
      </c>
      <c r="X166" s="111">
        <f>VLOOKUP(W166,Sheet2!$A$2:$B$93,2,FALSE)</f>
        <v>230000</v>
      </c>
      <c r="Y166" s="113" t="s">
        <v>70</v>
      </c>
      <c r="Z166" s="111">
        <f>VLOOKUP(Y166,Sheet2!$A$2:$B$93,2,FALSE)</f>
        <v>145000</v>
      </c>
      <c r="AA166" s="125" t="s">
        <v>217</v>
      </c>
      <c r="AB166" s="123">
        <f>VLOOKUP(AA166,Sheet2!$A$2:$B$93,2,FALSE)</f>
        <v>0</v>
      </c>
      <c r="AC166" s="126" t="s">
        <v>55</v>
      </c>
      <c r="AD166" s="123">
        <f>VLOOKUP(AC166,Sheet2!$A$2:$B$93,2,FALSE)</f>
        <v>89000</v>
      </c>
      <c r="AE166" s="130" t="s">
        <v>46</v>
      </c>
      <c r="AF166" s="131">
        <f>VLOOKUP(AE166,Sheet2!$A$2:$B$93,2,FALSE)</f>
        <v>175000</v>
      </c>
      <c r="AG166" s="134" t="s">
        <v>63</v>
      </c>
      <c r="AH166" s="131">
        <f>VLOOKUP(AG166,Sheet2!$A$2:$B$93,2,FALSE)</f>
        <v>25000</v>
      </c>
    </row>
    <row r="167" spans="1:34">
      <c r="A167" s="1">
        <v>166</v>
      </c>
      <c r="B167" s="2" t="s">
        <v>376</v>
      </c>
      <c r="C167" s="3" t="s">
        <v>377</v>
      </c>
      <c r="D167" s="4" t="s">
        <v>376</v>
      </c>
      <c r="E167" s="5" t="s">
        <v>777</v>
      </c>
      <c r="F167" s="6">
        <f t="shared" si="2"/>
        <v>2072567</v>
      </c>
      <c r="G167" s="91" t="s">
        <v>51</v>
      </c>
      <c r="H167" s="92">
        <f>VLOOKUP(G167,Sheet2!$A$2:$B$93,2,FALSE)</f>
        <v>230000</v>
      </c>
      <c r="I167" s="93" t="s">
        <v>35</v>
      </c>
      <c r="J167" s="92">
        <f>VLOOKUP(I167,Sheet2!$A$2:$B$93,2,FALSE)</f>
        <v>880000</v>
      </c>
      <c r="K167" s="100" t="s">
        <v>37</v>
      </c>
      <c r="L167" s="101">
        <f>VLOOKUP(K167,Sheet2!$A$2:$B$93,2,FALSE)</f>
        <v>56500</v>
      </c>
      <c r="M167" s="100" t="s">
        <v>67</v>
      </c>
      <c r="N167" s="101">
        <f>VLOOKUP(M167,Sheet2!$A$2:$B$93,2,FALSE)</f>
        <v>175000</v>
      </c>
      <c r="O167" s="7" t="s">
        <v>68</v>
      </c>
      <c r="P167" s="8">
        <f>VLOOKUP(O167,Sheet2!$A$2:$B$93,2,FALSE)</f>
        <v>116000</v>
      </c>
      <c r="Q167" s="82" t="s">
        <v>38</v>
      </c>
      <c r="R167" s="8">
        <f>VLOOKUP(Q167,Sheet2!$A$2:$B$93,2,FALSE)</f>
        <v>0</v>
      </c>
      <c r="S167" s="107" t="s">
        <v>39</v>
      </c>
      <c r="T167" s="8">
        <f>VLOOKUP(S167,Sheet2!$A$2:$B$93,2,FALSE)</f>
        <v>311667</v>
      </c>
      <c r="U167" s="114" t="s">
        <v>145</v>
      </c>
      <c r="V167" s="111">
        <f>VLOOKUP(U167,Sheet2!$A$2:$B$93,2,FALSE)</f>
        <v>23400</v>
      </c>
      <c r="W167" s="113" t="s">
        <v>43</v>
      </c>
      <c r="X167" s="111">
        <f>VLOOKUP(W167,Sheet2!$A$2:$B$93,2,FALSE)</f>
        <v>46000</v>
      </c>
      <c r="Y167" s="113" t="s">
        <v>70</v>
      </c>
      <c r="Z167" s="111">
        <f>VLOOKUP(Y167,Sheet2!$A$2:$B$93,2,FALSE)</f>
        <v>145000</v>
      </c>
      <c r="AA167" s="122" t="s">
        <v>44</v>
      </c>
      <c r="AB167" s="123">
        <f>VLOOKUP(AA167,Sheet2!$A$2:$B$93,2,FALSE)</f>
        <v>89000</v>
      </c>
      <c r="AC167" s="124" t="s">
        <v>112</v>
      </c>
      <c r="AD167" s="123">
        <f>VLOOKUP(AC167,Sheet2!$A$2:$B$93,2,FALSE)</f>
        <v>0</v>
      </c>
      <c r="AE167" s="86" t="s">
        <v>71</v>
      </c>
      <c r="AF167" s="131">
        <f>VLOOKUP(AE167,Sheet2!$A$2:$B$93,2,FALSE)</f>
        <v>0</v>
      </c>
      <c r="AG167" s="133" t="s">
        <v>102</v>
      </c>
      <c r="AH167" s="131">
        <f>VLOOKUP(AG167,Sheet2!$A$2:$B$93,2,FALSE)</f>
        <v>0</v>
      </c>
    </row>
    <row r="168" spans="1:34">
      <c r="A168" s="1">
        <v>167</v>
      </c>
      <c r="B168" s="2" t="s">
        <v>587</v>
      </c>
      <c r="C168" s="3" t="s">
        <v>588</v>
      </c>
      <c r="D168" s="4" t="s">
        <v>589</v>
      </c>
      <c r="E168" s="5" t="s">
        <v>777</v>
      </c>
      <c r="F168" s="6">
        <f t="shared" si="2"/>
        <v>2049467</v>
      </c>
      <c r="G168" s="94" t="s">
        <v>84</v>
      </c>
      <c r="H168" s="92">
        <f>VLOOKUP(G168,Sheet2!$A$2:$B$93,2,FALSE)</f>
        <v>0</v>
      </c>
      <c r="I168" s="93" t="s">
        <v>35</v>
      </c>
      <c r="J168" s="92">
        <f>VLOOKUP(I168,Sheet2!$A$2:$B$93,2,FALSE)</f>
        <v>880000</v>
      </c>
      <c r="K168" s="100" t="s">
        <v>264</v>
      </c>
      <c r="L168" s="101">
        <f>VLOOKUP(K168,Sheet2!$A$2:$B$93,2,FALSE)</f>
        <v>27467</v>
      </c>
      <c r="M168" s="100" t="s">
        <v>132</v>
      </c>
      <c r="N168" s="101">
        <f>VLOOKUP(M168,Sheet2!$A$2:$B$93,2,FALSE)</f>
        <v>413333</v>
      </c>
      <c r="O168" s="7" t="s">
        <v>97</v>
      </c>
      <c r="P168" s="8">
        <f>VLOOKUP(O168,Sheet2!$A$2:$B$93,2,FALSE)</f>
        <v>68000</v>
      </c>
      <c r="Q168" s="107" t="s">
        <v>39</v>
      </c>
      <c r="R168" s="8">
        <f>VLOOKUP(Q168,Sheet2!$A$2:$B$93,2,FALSE)</f>
        <v>311667</v>
      </c>
      <c r="S168" s="82" t="s">
        <v>59</v>
      </c>
      <c r="T168" s="8">
        <f>VLOOKUP(S168,Sheet2!$A$2:$B$93,2,FALSE)</f>
        <v>0</v>
      </c>
      <c r="U168" s="114" t="s">
        <v>74</v>
      </c>
      <c r="V168" s="111">
        <f>VLOOKUP(U168,Sheet2!$A$2:$B$93,2,FALSE)</f>
        <v>37000</v>
      </c>
      <c r="W168" s="113" t="s">
        <v>160</v>
      </c>
      <c r="X168" s="111">
        <f>VLOOKUP(W168,Sheet2!$A$2:$B$93,2,FALSE)</f>
        <v>23000</v>
      </c>
      <c r="Y168" s="112" t="s">
        <v>90</v>
      </c>
      <c r="Z168" s="111">
        <f>VLOOKUP(Y168,Sheet2!$A$2:$B$93,2,FALSE)</f>
        <v>0</v>
      </c>
      <c r="AA168" s="122" t="s">
        <v>44</v>
      </c>
      <c r="AB168" s="123">
        <f>VLOOKUP(AA168,Sheet2!$A$2:$B$93,2,FALSE)</f>
        <v>89000</v>
      </c>
      <c r="AC168" s="124" t="s">
        <v>91</v>
      </c>
      <c r="AD168" s="123">
        <f>VLOOKUP(AC168,Sheet2!$A$2:$B$93,2,FALSE)</f>
        <v>0</v>
      </c>
      <c r="AE168" s="130" t="s">
        <v>46</v>
      </c>
      <c r="AF168" s="131">
        <f>VLOOKUP(AE168,Sheet2!$A$2:$B$93,2,FALSE)</f>
        <v>175000</v>
      </c>
      <c r="AG168" s="134" t="s">
        <v>63</v>
      </c>
      <c r="AH168" s="131">
        <f>VLOOKUP(AG168,Sheet2!$A$2:$B$93,2,FALSE)</f>
        <v>25000</v>
      </c>
    </row>
    <row r="169" spans="1:34">
      <c r="A169" s="1">
        <v>168</v>
      </c>
      <c r="B169" s="2" t="s">
        <v>677</v>
      </c>
      <c r="C169" s="3" t="s">
        <v>678</v>
      </c>
      <c r="D169" s="4" t="s">
        <v>309</v>
      </c>
      <c r="E169" s="5" t="s">
        <v>777</v>
      </c>
      <c r="F169" s="6">
        <f t="shared" si="2"/>
        <v>2023000</v>
      </c>
      <c r="G169" s="91" t="s">
        <v>51</v>
      </c>
      <c r="H169" s="92">
        <f>VLOOKUP(G169,Sheet2!$A$2:$B$93,2,FALSE)</f>
        <v>230000</v>
      </c>
      <c r="I169" s="93" t="s">
        <v>35</v>
      </c>
      <c r="J169" s="92">
        <f>VLOOKUP(I169,Sheet2!$A$2:$B$93,2,FALSE)</f>
        <v>880000</v>
      </c>
      <c r="K169" s="102" t="s">
        <v>52</v>
      </c>
      <c r="L169" s="101">
        <f>VLOOKUP(K169,Sheet2!$A$2:$B$93,2,FALSE)</f>
        <v>0</v>
      </c>
      <c r="M169" s="100" t="s">
        <v>67</v>
      </c>
      <c r="N169" s="101">
        <f>VLOOKUP(M169,Sheet2!$A$2:$B$93,2,FALSE)</f>
        <v>175000</v>
      </c>
      <c r="O169" s="7" t="s">
        <v>97</v>
      </c>
      <c r="P169" s="8">
        <f>VLOOKUP(O169,Sheet2!$A$2:$B$93,2,FALSE)</f>
        <v>68000</v>
      </c>
      <c r="Q169" s="7" t="s">
        <v>68</v>
      </c>
      <c r="R169" s="8">
        <f>VLOOKUP(Q169,Sheet2!$A$2:$B$93,2,FALSE)</f>
        <v>116000</v>
      </c>
      <c r="S169" s="82" t="s">
        <v>59</v>
      </c>
      <c r="T169" s="8">
        <f>VLOOKUP(S169,Sheet2!$A$2:$B$93,2,FALSE)</f>
        <v>0</v>
      </c>
      <c r="U169" s="114" t="s">
        <v>69</v>
      </c>
      <c r="V169" s="111">
        <f>VLOOKUP(U169,Sheet2!$A$2:$B$93,2,FALSE)</f>
        <v>145000</v>
      </c>
      <c r="W169" s="112" t="s">
        <v>42</v>
      </c>
      <c r="X169" s="111">
        <f>VLOOKUP(W169,Sheet2!$A$2:$B$93,2,FALSE)</f>
        <v>0</v>
      </c>
      <c r="Y169" s="113" t="s">
        <v>70</v>
      </c>
      <c r="Z169" s="111">
        <f>VLOOKUP(Y169,Sheet2!$A$2:$B$93,2,FALSE)</f>
        <v>145000</v>
      </c>
      <c r="AA169" s="122" t="s">
        <v>44</v>
      </c>
      <c r="AB169" s="123">
        <f>VLOOKUP(AA169,Sheet2!$A$2:$B$93,2,FALSE)</f>
        <v>89000</v>
      </c>
      <c r="AC169" s="124" t="s">
        <v>45</v>
      </c>
      <c r="AD169" s="123">
        <f>VLOOKUP(AC169,Sheet2!$A$2:$B$93,2,FALSE)</f>
        <v>0</v>
      </c>
      <c r="AE169" s="130" t="s">
        <v>46</v>
      </c>
      <c r="AF169" s="131">
        <f>VLOOKUP(AE169,Sheet2!$A$2:$B$93,2,FALSE)</f>
        <v>175000</v>
      </c>
      <c r="AG169" s="133" t="s">
        <v>102</v>
      </c>
      <c r="AH169" s="131">
        <f>VLOOKUP(AG169,Sheet2!$A$2:$B$93,2,FALSE)</f>
        <v>0</v>
      </c>
    </row>
    <row r="170" spans="1:34">
      <c r="A170" s="1">
        <v>169</v>
      </c>
      <c r="B170" s="2" t="s">
        <v>444</v>
      </c>
      <c r="C170" s="3" t="s">
        <v>445</v>
      </c>
      <c r="D170" s="4" t="s">
        <v>446</v>
      </c>
      <c r="E170" s="5" t="s">
        <v>777</v>
      </c>
      <c r="F170" s="6">
        <f t="shared" si="2"/>
        <v>2012667</v>
      </c>
      <c r="G170" s="91" t="s">
        <v>51</v>
      </c>
      <c r="H170" s="92">
        <f>VLOOKUP(G170,Sheet2!$A$2:$B$93,2,FALSE)</f>
        <v>230000</v>
      </c>
      <c r="I170" s="93" t="s">
        <v>35</v>
      </c>
      <c r="J170" s="92">
        <f>VLOOKUP(I170,Sheet2!$A$2:$B$93,2,FALSE)</f>
        <v>880000</v>
      </c>
      <c r="K170" s="100" t="s">
        <v>179</v>
      </c>
      <c r="L170" s="101">
        <f>VLOOKUP(K170,Sheet2!$A$2:$B$93,2,FALSE)</f>
        <v>68000</v>
      </c>
      <c r="M170" s="100" t="s">
        <v>67</v>
      </c>
      <c r="N170" s="101">
        <f>VLOOKUP(M170,Sheet2!$A$2:$B$93,2,FALSE)</f>
        <v>175000</v>
      </c>
      <c r="O170" s="7" t="s">
        <v>159</v>
      </c>
      <c r="P170" s="8">
        <f>VLOOKUP(O170,Sheet2!$A$2:$B$93,2,FALSE)</f>
        <v>46000</v>
      </c>
      <c r="Q170" s="107" t="s">
        <v>39</v>
      </c>
      <c r="R170" s="8">
        <f>VLOOKUP(Q170,Sheet2!$A$2:$B$93,2,FALSE)</f>
        <v>311667</v>
      </c>
      <c r="S170" s="7" t="s">
        <v>97</v>
      </c>
      <c r="T170" s="8">
        <f>VLOOKUP(S170,Sheet2!$A$2:$B$93,2,FALSE)</f>
        <v>68000</v>
      </c>
      <c r="U170" s="110" t="s">
        <v>41</v>
      </c>
      <c r="V170" s="111">
        <f>VLOOKUP(U170,Sheet2!$A$2:$B$93,2,FALSE)</f>
        <v>0</v>
      </c>
      <c r="W170" s="112" t="s">
        <v>205</v>
      </c>
      <c r="X170" s="111">
        <f>VLOOKUP(W170,Sheet2!$A$2:$B$93,2,FALSE)</f>
        <v>0</v>
      </c>
      <c r="Y170" s="113" t="s">
        <v>70</v>
      </c>
      <c r="Z170" s="111">
        <f>VLOOKUP(Y170,Sheet2!$A$2:$B$93,2,FALSE)</f>
        <v>145000</v>
      </c>
      <c r="AA170" s="125" t="s">
        <v>45</v>
      </c>
      <c r="AB170" s="123">
        <f>VLOOKUP(AA170,Sheet2!$A$2:$B$93,2,FALSE)</f>
        <v>0</v>
      </c>
      <c r="AC170" s="126" t="s">
        <v>55</v>
      </c>
      <c r="AD170" s="123">
        <f>VLOOKUP(AC170,Sheet2!$A$2:$B$93,2,FALSE)</f>
        <v>89000</v>
      </c>
      <c r="AE170" s="86" t="s">
        <v>71</v>
      </c>
      <c r="AF170" s="131">
        <f>VLOOKUP(AE170,Sheet2!$A$2:$B$93,2,FALSE)</f>
        <v>0</v>
      </c>
      <c r="AG170" s="133" t="s">
        <v>102</v>
      </c>
      <c r="AH170" s="131">
        <f>VLOOKUP(AG170,Sheet2!$A$2:$B$93,2,FALSE)</f>
        <v>0</v>
      </c>
    </row>
    <row r="171" spans="1:34">
      <c r="A171" s="1">
        <v>170</v>
      </c>
      <c r="B171" s="2" t="s">
        <v>690</v>
      </c>
      <c r="C171" s="3" t="s">
        <v>691</v>
      </c>
      <c r="D171" s="4" t="s">
        <v>690</v>
      </c>
      <c r="E171" s="5" t="s">
        <v>222</v>
      </c>
      <c r="F171" s="6">
        <f t="shared" si="2"/>
        <v>1986167</v>
      </c>
      <c r="G171" s="91" t="s">
        <v>58</v>
      </c>
      <c r="H171" s="92">
        <f>VLOOKUP(G171,Sheet2!$A$2:$B$93,2,FALSE)</f>
        <v>50250</v>
      </c>
      <c r="I171" s="93" t="s">
        <v>35</v>
      </c>
      <c r="J171" s="92">
        <f>VLOOKUP(I171,Sheet2!$A$2:$B$93,2,FALSE)</f>
        <v>880000</v>
      </c>
      <c r="K171" s="100" t="s">
        <v>179</v>
      </c>
      <c r="L171" s="101">
        <f>VLOOKUP(K171,Sheet2!$A$2:$B$93,2,FALSE)</f>
        <v>68000</v>
      </c>
      <c r="M171" s="100" t="s">
        <v>67</v>
      </c>
      <c r="N171" s="101">
        <f>VLOOKUP(M171,Sheet2!$A$2:$B$93,2,FALSE)</f>
        <v>175000</v>
      </c>
      <c r="O171" s="7" t="s">
        <v>68</v>
      </c>
      <c r="P171" s="8">
        <f>VLOOKUP(O171,Sheet2!$A$2:$B$93,2,FALSE)</f>
        <v>116000</v>
      </c>
      <c r="Q171" s="82" t="s">
        <v>38</v>
      </c>
      <c r="R171" s="8">
        <f>VLOOKUP(Q171,Sheet2!$A$2:$B$93,2,FALSE)</f>
        <v>0</v>
      </c>
      <c r="S171" s="107" t="s">
        <v>39</v>
      </c>
      <c r="T171" s="8">
        <f>VLOOKUP(S171,Sheet2!$A$2:$B$93,2,FALSE)</f>
        <v>311667</v>
      </c>
      <c r="U171" s="110" t="s">
        <v>41</v>
      </c>
      <c r="V171" s="111">
        <f>VLOOKUP(U171,Sheet2!$A$2:$B$93,2,FALSE)</f>
        <v>0</v>
      </c>
      <c r="W171" s="113" t="s">
        <v>43</v>
      </c>
      <c r="X171" s="111">
        <f>VLOOKUP(W171,Sheet2!$A$2:$B$93,2,FALSE)</f>
        <v>46000</v>
      </c>
      <c r="Y171" s="113" t="s">
        <v>80</v>
      </c>
      <c r="Z171" s="111">
        <f>VLOOKUP(Y171,Sheet2!$A$2:$B$93,2,FALSE)</f>
        <v>50250</v>
      </c>
      <c r="AA171" s="122" t="s">
        <v>44</v>
      </c>
      <c r="AB171" s="123">
        <f>VLOOKUP(AA171,Sheet2!$A$2:$B$93,2,FALSE)</f>
        <v>89000</v>
      </c>
      <c r="AC171" s="124" t="s">
        <v>45</v>
      </c>
      <c r="AD171" s="123">
        <f>VLOOKUP(AC171,Sheet2!$A$2:$B$93,2,FALSE)</f>
        <v>0</v>
      </c>
      <c r="AE171" s="130" t="s">
        <v>46</v>
      </c>
      <c r="AF171" s="131">
        <f>VLOOKUP(AE171,Sheet2!$A$2:$B$93,2,FALSE)</f>
        <v>175000</v>
      </c>
      <c r="AG171" s="134" t="s">
        <v>63</v>
      </c>
      <c r="AH171" s="131">
        <f>VLOOKUP(AG171,Sheet2!$A$2:$B$93,2,FALSE)</f>
        <v>25000</v>
      </c>
    </row>
    <row r="172" spans="1:34">
      <c r="A172" s="1">
        <v>171</v>
      </c>
      <c r="B172" s="2" t="s">
        <v>138</v>
      </c>
      <c r="C172" s="3" t="s">
        <v>139</v>
      </c>
      <c r="D172" s="4" t="s">
        <v>140</v>
      </c>
      <c r="E172" s="5" t="s">
        <v>777</v>
      </c>
      <c r="F172" s="6">
        <f t="shared" si="2"/>
        <v>1954384</v>
      </c>
      <c r="G172" s="94" t="s">
        <v>84</v>
      </c>
      <c r="H172" s="92">
        <f>VLOOKUP(G172,Sheet2!$A$2:$B$93,2,FALSE)</f>
        <v>0</v>
      </c>
      <c r="I172" s="93" t="s">
        <v>35</v>
      </c>
      <c r="J172" s="92">
        <f>VLOOKUP(I172,Sheet2!$A$2:$B$93,2,FALSE)</f>
        <v>880000</v>
      </c>
      <c r="K172" s="100" t="s">
        <v>36</v>
      </c>
      <c r="L172" s="101">
        <f>VLOOKUP(K172,Sheet2!$A$2:$B$93,2,FALSE)</f>
        <v>27467</v>
      </c>
      <c r="M172" s="102" t="s">
        <v>52</v>
      </c>
      <c r="N172" s="101">
        <f>VLOOKUP(M172,Sheet2!$A$2:$B$93,2,FALSE)</f>
        <v>0</v>
      </c>
      <c r="O172" s="7" t="s">
        <v>68</v>
      </c>
      <c r="P172" s="8">
        <f>VLOOKUP(O172,Sheet2!$A$2:$B$93,2,FALSE)</f>
        <v>116000</v>
      </c>
      <c r="Q172" s="107" t="s">
        <v>39</v>
      </c>
      <c r="R172" s="8">
        <f>VLOOKUP(Q172,Sheet2!$A$2:$B$93,2,FALSE)</f>
        <v>311667</v>
      </c>
      <c r="S172" s="82" t="s">
        <v>59</v>
      </c>
      <c r="T172" s="8">
        <f>VLOOKUP(S172,Sheet2!$A$2:$B$93,2,FALSE)</f>
        <v>0</v>
      </c>
      <c r="U172" s="114" t="s">
        <v>80</v>
      </c>
      <c r="V172" s="111">
        <f>VLOOKUP(U172,Sheet2!$A$2:$B$93,2,FALSE)</f>
        <v>50250</v>
      </c>
      <c r="W172" s="113" t="s">
        <v>43</v>
      </c>
      <c r="X172" s="111">
        <f>VLOOKUP(W172,Sheet2!$A$2:$B$93,2,FALSE)</f>
        <v>46000</v>
      </c>
      <c r="Y172" s="113" t="s">
        <v>70</v>
      </c>
      <c r="Z172" s="111">
        <f>VLOOKUP(Y172,Sheet2!$A$2:$B$93,2,FALSE)</f>
        <v>145000</v>
      </c>
      <c r="AA172" s="122" t="s">
        <v>44</v>
      </c>
      <c r="AB172" s="123">
        <f>VLOOKUP(AA172,Sheet2!$A$2:$B$93,2,FALSE)</f>
        <v>89000</v>
      </c>
      <c r="AC172" s="126" t="s">
        <v>55</v>
      </c>
      <c r="AD172" s="123">
        <f>VLOOKUP(AC172,Sheet2!$A$2:$B$93,2,FALSE)</f>
        <v>89000</v>
      </c>
      <c r="AE172" s="130" t="s">
        <v>46</v>
      </c>
      <c r="AF172" s="131">
        <f>VLOOKUP(AE172,Sheet2!$A$2:$B$93,2,FALSE)</f>
        <v>175000</v>
      </c>
      <c r="AG172" s="134" t="s">
        <v>63</v>
      </c>
      <c r="AH172" s="131">
        <f>VLOOKUP(AG172,Sheet2!$A$2:$B$93,2,FALSE)</f>
        <v>25000</v>
      </c>
    </row>
    <row r="173" spans="1:34">
      <c r="A173" s="1">
        <v>172</v>
      </c>
      <c r="B173" s="2" t="s">
        <v>118</v>
      </c>
      <c r="C173" s="3" t="s">
        <v>186</v>
      </c>
      <c r="D173" s="4" t="s">
        <v>118</v>
      </c>
      <c r="E173" s="5" t="s">
        <v>777</v>
      </c>
      <c r="F173" s="6">
        <f t="shared" si="2"/>
        <v>1943550</v>
      </c>
      <c r="G173" s="91" t="s">
        <v>77</v>
      </c>
      <c r="H173" s="92">
        <f>VLOOKUP(G173,Sheet2!$A$2:$B$93,2,FALSE)</f>
        <v>413333</v>
      </c>
      <c r="I173" s="93" t="s">
        <v>35</v>
      </c>
      <c r="J173" s="92">
        <f>VLOOKUP(I173,Sheet2!$A$2:$B$93,2,FALSE)</f>
        <v>880000</v>
      </c>
      <c r="K173" s="102" t="s">
        <v>110</v>
      </c>
      <c r="L173" s="101">
        <f>VLOOKUP(K173,Sheet2!$A$2:$B$93,2,FALSE)</f>
        <v>0</v>
      </c>
      <c r="M173" s="100" t="s">
        <v>36</v>
      </c>
      <c r="N173" s="101">
        <f>VLOOKUP(M173,Sheet2!$A$2:$B$93,2,FALSE)</f>
        <v>27467</v>
      </c>
      <c r="O173" s="7" t="s">
        <v>68</v>
      </c>
      <c r="P173" s="8">
        <f>VLOOKUP(O173,Sheet2!$A$2:$B$93,2,FALSE)</f>
        <v>116000</v>
      </c>
      <c r="Q173" s="7" t="s">
        <v>53</v>
      </c>
      <c r="R173" s="8">
        <f>VLOOKUP(Q173,Sheet2!$A$2:$B$93,2,FALSE)</f>
        <v>56500</v>
      </c>
      <c r="S173" s="107" t="s">
        <v>163</v>
      </c>
      <c r="T173" s="8">
        <f>VLOOKUP(S173,Sheet2!$A$2:$B$93,2,FALSE)</f>
        <v>68000</v>
      </c>
      <c r="U173" s="114" t="s">
        <v>54</v>
      </c>
      <c r="V173" s="111">
        <f>VLOOKUP(U173,Sheet2!$A$2:$B$93,2,FALSE)</f>
        <v>175000</v>
      </c>
      <c r="W173" s="113" t="s">
        <v>60</v>
      </c>
      <c r="X173" s="111">
        <f>VLOOKUP(W173,Sheet2!$A$2:$B$93,2,FALSE)</f>
        <v>68000</v>
      </c>
      <c r="Y173" s="113" t="s">
        <v>80</v>
      </c>
      <c r="Z173" s="111">
        <f>VLOOKUP(Y173,Sheet2!$A$2:$B$93,2,FALSE)</f>
        <v>50250</v>
      </c>
      <c r="AA173" s="122" t="s">
        <v>44</v>
      </c>
      <c r="AB173" s="123">
        <f>VLOOKUP(AA173,Sheet2!$A$2:$B$93,2,FALSE)</f>
        <v>89000</v>
      </c>
      <c r="AC173" s="124" t="s">
        <v>62</v>
      </c>
      <c r="AD173" s="123">
        <f>VLOOKUP(AC173,Sheet2!$A$2:$B$93,2,FALSE)</f>
        <v>0</v>
      </c>
      <c r="AE173" s="86" t="s">
        <v>102</v>
      </c>
      <c r="AF173" s="131">
        <f>VLOOKUP(AE173,Sheet2!$A$2:$B$93,2,FALSE)</f>
        <v>0</v>
      </c>
      <c r="AG173" s="133" t="s">
        <v>47</v>
      </c>
      <c r="AH173" s="131">
        <f>VLOOKUP(AG173,Sheet2!$A$2:$B$93,2,FALSE)</f>
        <v>0</v>
      </c>
    </row>
    <row r="174" spans="1:34">
      <c r="A174" s="1">
        <v>173</v>
      </c>
      <c r="B174" s="2" t="s">
        <v>283</v>
      </c>
      <c r="C174" s="3" t="s">
        <v>280</v>
      </c>
      <c r="D174" s="4" t="s">
        <v>281</v>
      </c>
      <c r="E174" s="5" t="s">
        <v>777</v>
      </c>
      <c r="F174" s="6">
        <f t="shared" si="2"/>
        <v>1904400</v>
      </c>
      <c r="G174" s="94" t="s">
        <v>199</v>
      </c>
      <c r="H174" s="92">
        <f>VLOOKUP(G174,Sheet2!$A$2:$B$93,2,FALSE)</f>
        <v>0</v>
      </c>
      <c r="I174" s="93" t="s">
        <v>35</v>
      </c>
      <c r="J174" s="92">
        <f>VLOOKUP(I174,Sheet2!$A$2:$B$93,2,FALSE)</f>
        <v>880000</v>
      </c>
      <c r="K174" s="102" t="s">
        <v>284</v>
      </c>
      <c r="L174" s="101">
        <f>VLOOKUP(K174,Sheet2!$A$2:$B$93,2,FALSE)</f>
        <v>0</v>
      </c>
      <c r="M174" s="100" t="s">
        <v>173</v>
      </c>
      <c r="N174" s="101">
        <f>VLOOKUP(M174,Sheet2!$A$2:$B$93,2,FALSE)</f>
        <v>413333</v>
      </c>
      <c r="O174" s="7" t="s">
        <v>175</v>
      </c>
      <c r="P174" s="8">
        <f>VLOOKUP(O174,Sheet2!$A$2:$B$93,2,FALSE)</f>
        <v>116000</v>
      </c>
      <c r="Q174" s="107" t="s">
        <v>39</v>
      </c>
      <c r="R174" s="8">
        <f>VLOOKUP(Q174,Sheet2!$A$2:$B$93,2,FALSE)</f>
        <v>311667</v>
      </c>
      <c r="S174" s="82" t="s">
        <v>59</v>
      </c>
      <c r="T174" s="8">
        <f>VLOOKUP(S174,Sheet2!$A$2:$B$93,2,FALSE)</f>
        <v>0</v>
      </c>
      <c r="U174" s="110" t="s">
        <v>41</v>
      </c>
      <c r="V174" s="111">
        <f>VLOOKUP(U174,Sheet2!$A$2:$B$93,2,FALSE)</f>
        <v>0</v>
      </c>
      <c r="W174" s="113" t="s">
        <v>145</v>
      </c>
      <c r="X174" s="111">
        <f>VLOOKUP(W174,Sheet2!$A$2:$B$93,2,FALSE)</f>
        <v>23400</v>
      </c>
      <c r="Y174" s="113" t="s">
        <v>43</v>
      </c>
      <c r="Z174" s="111">
        <f>VLOOKUP(Y174,Sheet2!$A$2:$B$93,2,FALSE)</f>
        <v>46000</v>
      </c>
      <c r="AA174" s="122" t="s">
        <v>44</v>
      </c>
      <c r="AB174" s="123">
        <f>VLOOKUP(AA174,Sheet2!$A$2:$B$93,2,FALSE)</f>
        <v>89000</v>
      </c>
      <c r="AC174" s="124" t="s">
        <v>167</v>
      </c>
      <c r="AD174" s="123">
        <f>VLOOKUP(AC174,Sheet2!$A$2:$B$93,2,FALSE)</f>
        <v>0</v>
      </c>
      <c r="AE174" s="86" t="s">
        <v>71</v>
      </c>
      <c r="AF174" s="131">
        <f>VLOOKUP(AE174,Sheet2!$A$2:$B$93,2,FALSE)</f>
        <v>0</v>
      </c>
      <c r="AG174" s="134" t="s">
        <v>63</v>
      </c>
      <c r="AH174" s="131">
        <f>VLOOKUP(AG174,Sheet2!$A$2:$B$93,2,FALSE)</f>
        <v>25000</v>
      </c>
    </row>
    <row r="175" spans="1:34">
      <c r="A175" s="1">
        <v>174</v>
      </c>
      <c r="B175" s="2" t="s">
        <v>585</v>
      </c>
      <c r="C175" s="3" t="s">
        <v>586</v>
      </c>
      <c r="D175" s="4" t="s">
        <v>585</v>
      </c>
      <c r="E175" s="5" t="s">
        <v>777</v>
      </c>
      <c r="F175" s="6">
        <f t="shared" si="2"/>
        <v>1898384</v>
      </c>
      <c r="G175" s="91" t="s">
        <v>51</v>
      </c>
      <c r="H175" s="92">
        <f>VLOOKUP(G175,Sheet2!$A$2:$B$93,2,FALSE)</f>
        <v>230000</v>
      </c>
      <c r="I175" s="93" t="s">
        <v>35</v>
      </c>
      <c r="J175" s="92">
        <f>VLOOKUP(I175,Sheet2!$A$2:$B$93,2,FALSE)</f>
        <v>880000</v>
      </c>
      <c r="K175" s="102" t="s">
        <v>52</v>
      </c>
      <c r="L175" s="101">
        <f>VLOOKUP(K175,Sheet2!$A$2:$B$93,2,FALSE)</f>
        <v>0</v>
      </c>
      <c r="M175" s="100" t="s">
        <v>36</v>
      </c>
      <c r="N175" s="101">
        <f>VLOOKUP(M175,Sheet2!$A$2:$B$93,2,FALSE)</f>
        <v>27467</v>
      </c>
      <c r="O175" s="82" t="s">
        <v>38</v>
      </c>
      <c r="P175" s="8">
        <f>VLOOKUP(O175,Sheet2!$A$2:$B$93,2,FALSE)</f>
        <v>0</v>
      </c>
      <c r="Q175" s="7" t="s">
        <v>85</v>
      </c>
      <c r="R175" s="8">
        <f>VLOOKUP(Q175,Sheet2!$A$2:$B$93,2,FALSE)</f>
        <v>0</v>
      </c>
      <c r="S175" s="107" t="s">
        <v>39</v>
      </c>
      <c r="T175" s="8">
        <f>VLOOKUP(S175,Sheet2!$A$2:$B$93,2,FALSE)</f>
        <v>311667</v>
      </c>
      <c r="U175" s="114" t="s">
        <v>43</v>
      </c>
      <c r="V175" s="111">
        <f>VLOOKUP(U175,Sheet2!$A$2:$B$93,2,FALSE)</f>
        <v>46000</v>
      </c>
      <c r="W175" s="112" t="s">
        <v>205</v>
      </c>
      <c r="X175" s="111">
        <f>VLOOKUP(W175,Sheet2!$A$2:$B$93,2,FALSE)</f>
        <v>0</v>
      </c>
      <c r="Y175" s="113" t="s">
        <v>80</v>
      </c>
      <c r="Z175" s="111">
        <f>VLOOKUP(Y175,Sheet2!$A$2:$B$93,2,FALSE)</f>
        <v>50250</v>
      </c>
      <c r="AA175" s="122" t="s">
        <v>44</v>
      </c>
      <c r="AB175" s="123">
        <f>VLOOKUP(AA175,Sheet2!$A$2:$B$93,2,FALSE)</f>
        <v>89000</v>
      </c>
      <c r="AC175" s="126" t="s">
        <v>55</v>
      </c>
      <c r="AD175" s="123">
        <f>VLOOKUP(AC175,Sheet2!$A$2:$B$93,2,FALSE)</f>
        <v>89000</v>
      </c>
      <c r="AE175" s="130" t="s">
        <v>46</v>
      </c>
      <c r="AF175" s="131">
        <f>VLOOKUP(AE175,Sheet2!$A$2:$B$93,2,FALSE)</f>
        <v>175000</v>
      </c>
      <c r="AG175" s="133" t="s">
        <v>102</v>
      </c>
      <c r="AH175" s="131">
        <f>VLOOKUP(AG175,Sheet2!$A$2:$B$93,2,FALSE)</f>
        <v>0</v>
      </c>
    </row>
    <row r="176" spans="1:34">
      <c r="A176" s="1">
        <v>175</v>
      </c>
      <c r="B176" s="2" t="s">
        <v>574</v>
      </c>
      <c r="C176" s="3" t="s">
        <v>575</v>
      </c>
      <c r="D176" s="4" t="s">
        <v>574</v>
      </c>
      <c r="E176" s="5" t="s">
        <v>777</v>
      </c>
      <c r="F176" s="6">
        <f t="shared" si="2"/>
        <v>1889150</v>
      </c>
      <c r="G176" s="91" t="s">
        <v>51</v>
      </c>
      <c r="H176" s="92">
        <f>VLOOKUP(G176,Sheet2!$A$2:$B$93,2,FALSE)</f>
        <v>230000</v>
      </c>
      <c r="I176" s="93" t="s">
        <v>94</v>
      </c>
      <c r="J176" s="92">
        <f>VLOOKUP(I176,Sheet2!$A$2:$B$93,2,FALSE)</f>
        <v>230000</v>
      </c>
      <c r="K176" s="100" t="s">
        <v>37</v>
      </c>
      <c r="L176" s="101">
        <f>VLOOKUP(K176,Sheet2!$A$2:$B$93,2,FALSE)</f>
        <v>56500</v>
      </c>
      <c r="M176" s="100" t="s">
        <v>132</v>
      </c>
      <c r="N176" s="101">
        <f>VLOOKUP(M176,Sheet2!$A$2:$B$93,2,FALSE)</f>
        <v>413333</v>
      </c>
      <c r="O176" s="7" t="s">
        <v>97</v>
      </c>
      <c r="P176" s="8">
        <f>VLOOKUP(O176,Sheet2!$A$2:$B$93,2,FALSE)</f>
        <v>68000</v>
      </c>
      <c r="Q176" s="7" t="s">
        <v>68</v>
      </c>
      <c r="R176" s="8">
        <f>VLOOKUP(Q176,Sheet2!$A$2:$B$93,2,FALSE)</f>
        <v>116000</v>
      </c>
      <c r="S176" s="107" t="s">
        <v>39</v>
      </c>
      <c r="T176" s="8">
        <f>VLOOKUP(S176,Sheet2!$A$2:$B$93,2,FALSE)</f>
        <v>311667</v>
      </c>
      <c r="U176" s="114" t="s">
        <v>124</v>
      </c>
      <c r="V176" s="111">
        <f>VLOOKUP(U176,Sheet2!$A$2:$B$93,2,FALSE)</f>
        <v>37000</v>
      </c>
      <c r="W176" s="113" t="s">
        <v>145</v>
      </c>
      <c r="X176" s="111">
        <f>VLOOKUP(W176,Sheet2!$A$2:$B$93,2,FALSE)</f>
        <v>23400</v>
      </c>
      <c r="Y176" s="113" t="s">
        <v>80</v>
      </c>
      <c r="Z176" s="111">
        <f>VLOOKUP(Y176,Sheet2!$A$2:$B$93,2,FALSE)</f>
        <v>50250</v>
      </c>
      <c r="AA176" s="122" t="s">
        <v>44</v>
      </c>
      <c r="AB176" s="123">
        <f>VLOOKUP(AA176,Sheet2!$A$2:$B$93,2,FALSE)</f>
        <v>89000</v>
      </c>
      <c r="AC176" s="126" t="s">
        <v>55</v>
      </c>
      <c r="AD176" s="123">
        <f>VLOOKUP(AC176,Sheet2!$A$2:$B$93,2,FALSE)</f>
        <v>89000</v>
      </c>
      <c r="AE176" s="130" t="s">
        <v>46</v>
      </c>
      <c r="AF176" s="131">
        <f>VLOOKUP(AE176,Sheet2!$A$2:$B$93,2,FALSE)</f>
        <v>175000</v>
      </c>
      <c r="AG176" s="133" t="s">
        <v>47</v>
      </c>
      <c r="AH176" s="131">
        <f>VLOOKUP(AG176,Sheet2!$A$2:$B$93,2,FALSE)</f>
        <v>0</v>
      </c>
    </row>
    <row r="177" spans="1:34">
      <c r="A177" s="1">
        <v>176</v>
      </c>
      <c r="B177" s="2" t="s">
        <v>692</v>
      </c>
      <c r="C177" s="3" t="s">
        <v>693</v>
      </c>
      <c r="D177" s="4" t="s">
        <v>694</v>
      </c>
      <c r="E177" s="5" t="s">
        <v>777</v>
      </c>
      <c r="F177" s="6">
        <f t="shared" si="2"/>
        <v>1888667</v>
      </c>
      <c r="G177" s="91" t="s">
        <v>34</v>
      </c>
      <c r="H177" s="92">
        <f>VLOOKUP(G177,Sheet2!$A$2:$B$93,2,FALSE)</f>
        <v>37000</v>
      </c>
      <c r="I177" s="93" t="s">
        <v>35</v>
      </c>
      <c r="J177" s="92">
        <f>VLOOKUP(I177,Sheet2!$A$2:$B$93,2,FALSE)</f>
        <v>880000</v>
      </c>
      <c r="K177" s="100" t="s">
        <v>179</v>
      </c>
      <c r="L177" s="101">
        <f>VLOOKUP(K177,Sheet2!$A$2:$B$93,2,FALSE)</f>
        <v>68000</v>
      </c>
      <c r="M177" s="100" t="s">
        <v>650</v>
      </c>
      <c r="N177" s="101">
        <f>VLOOKUP(M177,Sheet2!$A$2:$B$93,2,FALSE)</f>
        <v>68000</v>
      </c>
      <c r="O177" s="7" t="s">
        <v>122</v>
      </c>
      <c r="P177" s="8">
        <f>VLOOKUP(O177,Sheet2!$A$2:$B$93,2,FALSE)</f>
        <v>145000</v>
      </c>
      <c r="Q177" s="107" t="s">
        <v>39</v>
      </c>
      <c r="R177" s="8">
        <f>VLOOKUP(Q177,Sheet2!$A$2:$B$93,2,FALSE)</f>
        <v>311667</v>
      </c>
      <c r="S177" s="107" t="s">
        <v>216</v>
      </c>
      <c r="T177" s="8">
        <f>VLOOKUP(S177,Sheet2!$A$2:$B$93,2,FALSE)</f>
        <v>145000</v>
      </c>
      <c r="U177" s="110" t="s">
        <v>79</v>
      </c>
      <c r="V177" s="111">
        <f>VLOOKUP(U177,Sheet2!$A$2:$B$93,2,FALSE)</f>
        <v>0</v>
      </c>
      <c r="W177" s="112" t="s">
        <v>90</v>
      </c>
      <c r="X177" s="111">
        <f>VLOOKUP(W177,Sheet2!$A$2:$B$93,2,FALSE)</f>
        <v>0</v>
      </c>
      <c r="Y177" s="113" t="s">
        <v>70</v>
      </c>
      <c r="Z177" s="111">
        <f>VLOOKUP(Y177,Sheet2!$A$2:$B$93,2,FALSE)</f>
        <v>145000</v>
      </c>
      <c r="AA177" s="122" t="s">
        <v>44</v>
      </c>
      <c r="AB177" s="123">
        <f>VLOOKUP(AA177,Sheet2!$A$2:$B$93,2,FALSE)</f>
        <v>89000</v>
      </c>
      <c r="AC177" s="124" t="s">
        <v>217</v>
      </c>
      <c r="AD177" s="123">
        <f>VLOOKUP(AC177,Sheet2!$A$2:$B$93,2,FALSE)</f>
        <v>0</v>
      </c>
      <c r="AE177" s="86" t="s">
        <v>72</v>
      </c>
      <c r="AF177" s="131">
        <f>VLOOKUP(AE177,Sheet2!$A$2:$B$93,2,FALSE)</f>
        <v>0</v>
      </c>
      <c r="AG177" s="133" t="s">
        <v>102</v>
      </c>
      <c r="AH177" s="131">
        <f>VLOOKUP(AG177,Sheet2!$A$2:$B$93,2,FALSE)</f>
        <v>0</v>
      </c>
    </row>
    <row r="178" spans="1:34">
      <c r="A178" s="1">
        <v>177</v>
      </c>
      <c r="B178" s="2" t="s">
        <v>174</v>
      </c>
      <c r="C178" s="3" t="s">
        <v>171</v>
      </c>
      <c r="D178" s="4" t="s">
        <v>172</v>
      </c>
      <c r="E178" s="5" t="s">
        <v>777</v>
      </c>
      <c r="F178" s="6">
        <f t="shared" si="2"/>
        <v>1875250</v>
      </c>
      <c r="G178" s="91" t="s">
        <v>51</v>
      </c>
      <c r="H178" s="92">
        <f>VLOOKUP(G178,Sheet2!$A$2:$B$93,2,FALSE)</f>
        <v>230000</v>
      </c>
      <c r="I178" s="95" t="s">
        <v>77</v>
      </c>
      <c r="J178" s="92">
        <f>VLOOKUP(I178,Sheet2!$A$2:$B$93,2,FALSE)</f>
        <v>413333</v>
      </c>
      <c r="K178" s="102" t="s">
        <v>52</v>
      </c>
      <c r="L178" s="101">
        <f>VLOOKUP(K178,Sheet2!$A$2:$B$93,2,FALSE)</f>
        <v>0</v>
      </c>
      <c r="M178" s="100" t="s">
        <v>67</v>
      </c>
      <c r="N178" s="101">
        <f>VLOOKUP(M178,Sheet2!$A$2:$B$93,2,FALSE)</f>
        <v>175000</v>
      </c>
      <c r="O178" s="7" t="s">
        <v>122</v>
      </c>
      <c r="P178" s="8">
        <f>VLOOKUP(O178,Sheet2!$A$2:$B$93,2,FALSE)</f>
        <v>145000</v>
      </c>
      <c r="Q178" s="107" t="s">
        <v>39</v>
      </c>
      <c r="R178" s="8">
        <f>VLOOKUP(Q178,Sheet2!$A$2:$B$93,2,FALSE)</f>
        <v>311667</v>
      </c>
      <c r="S178" s="7" t="s">
        <v>175</v>
      </c>
      <c r="T178" s="8">
        <f>VLOOKUP(S178,Sheet2!$A$2:$B$93,2,FALSE)</f>
        <v>116000</v>
      </c>
      <c r="U178" s="114" t="s">
        <v>54</v>
      </c>
      <c r="V178" s="111">
        <f>VLOOKUP(U178,Sheet2!$A$2:$B$93,2,FALSE)</f>
        <v>175000</v>
      </c>
      <c r="W178" s="113" t="s">
        <v>80</v>
      </c>
      <c r="X178" s="111">
        <f>VLOOKUP(W178,Sheet2!$A$2:$B$93,2,FALSE)</f>
        <v>50250</v>
      </c>
      <c r="Y178" s="113" t="s">
        <v>70</v>
      </c>
      <c r="Z178" s="111">
        <f>VLOOKUP(Y178,Sheet2!$A$2:$B$93,2,FALSE)</f>
        <v>145000</v>
      </c>
      <c r="AA178" s="125" t="s">
        <v>176</v>
      </c>
      <c r="AB178" s="123">
        <f>VLOOKUP(AA178,Sheet2!$A$2:$B$93,2,FALSE)</f>
        <v>0</v>
      </c>
      <c r="AC178" s="126" t="s">
        <v>55</v>
      </c>
      <c r="AD178" s="123">
        <f>VLOOKUP(AC178,Sheet2!$A$2:$B$93,2,FALSE)</f>
        <v>89000</v>
      </c>
      <c r="AE178" s="86" t="s">
        <v>102</v>
      </c>
      <c r="AF178" s="131">
        <f>VLOOKUP(AE178,Sheet2!$A$2:$B$93,2,FALSE)</f>
        <v>0</v>
      </c>
      <c r="AG178" s="134" t="s">
        <v>63</v>
      </c>
      <c r="AH178" s="131">
        <f>VLOOKUP(AG178,Sheet2!$A$2:$B$93,2,FALSE)</f>
        <v>25000</v>
      </c>
    </row>
    <row r="179" spans="1:34">
      <c r="A179" s="1">
        <v>178</v>
      </c>
      <c r="B179" s="2" t="s">
        <v>495</v>
      </c>
      <c r="C179" s="3" t="s">
        <v>493</v>
      </c>
      <c r="D179" s="4" t="s">
        <v>494</v>
      </c>
      <c r="E179" s="5" t="s">
        <v>777</v>
      </c>
      <c r="F179" s="6">
        <f t="shared" si="2"/>
        <v>1870917</v>
      </c>
      <c r="G179" s="91" t="s">
        <v>51</v>
      </c>
      <c r="H179" s="92">
        <f>VLOOKUP(G179,Sheet2!$A$2:$B$93,2,FALSE)</f>
        <v>230000</v>
      </c>
      <c r="I179" s="96" t="s">
        <v>50</v>
      </c>
      <c r="J179" s="92">
        <f>VLOOKUP(I179,Sheet2!$A$2:$B$93,2,FALSE)</f>
        <v>0</v>
      </c>
      <c r="K179" s="100" t="s">
        <v>236</v>
      </c>
      <c r="L179" s="101">
        <f>VLOOKUP(K179,Sheet2!$A$2:$B$93,2,FALSE)</f>
        <v>880000</v>
      </c>
      <c r="M179" s="100" t="s">
        <v>147</v>
      </c>
      <c r="N179" s="101">
        <f>VLOOKUP(M179,Sheet2!$A$2:$B$93,2,FALSE)</f>
        <v>89000</v>
      </c>
      <c r="O179" s="82" t="s">
        <v>59</v>
      </c>
      <c r="P179" s="8">
        <f>VLOOKUP(O179,Sheet2!$A$2:$B$93,2,FALSE)</f>
        <v>0</v>
      </c>
      <c r="Q179" s="82" t="s">
        <v>38</v>
      </c>
      <c r="R179" s="8">
        <f>VLOOKUP(Q179,Sheet2!$A$2:$B$93,2,FALSE)</f>
        <v>0</v>
      </c>
      <c r="S179" s="107" t="s">
        <v>39</v>
      </c>
      <c r="T179" s="8">
        <f>VLOOKUP(S179,Sheet2!$A$2:$B$93,2,FALSE)</f>
        <v>311667</v>
      </c>
      <c r="U179" s="114" t="s">
        <v>43</v>
      </c>
      <c r="V179" s="111">
        <f>VLOOKUP(U179,Sheet2!$A$2:$B$93,2,FALSE)</f>
        <v>46000</v>
      </c>
      <c r="W179" s="112" t="s">
        <v>42</v>
      </c>
      <c r="X179" s="111">
        <f>VLOOKUP(W179,Sheet2!$A$2:$B$93,2,FALSE)</f>
        <v>0</v>
      </c>
      <c r="Y179" s="113" t="s">
        <v>80</v>
      </c>
      <c r="Z179" s="111">
        <f>VLOOKUP(Y179,Sheet2!$A$2:$B$93,2,FALSE)</f>
        <v>50250</v>
      </c>
      <c r="AA179" s="122" t="s">
        <v>44</v>
      </c>
      <c r="AB179" s="123">
        <f>VLOOKUP(AA179,Sheet2!$A$2:$B$93,2,FALSE)</f>
        <v>89000</v>
      </c>
      <c r="AC179" s="124" t="s">
        <v>45</v>
      </c>
      <c r="AD179" s="123">
        <f>VLOOKUP(AC179,Sheet2!$A$2:$B$93,2,FALSE)</f>
        <v>0</v>
      </c>
      <c r="AE179" s="130" t="s">
        <v>46</v>
      </c>
      <c r="AF179" s="131">
        <f>VLOOKUP(AE179,Sheet2!$A$2:$B$93,2,FALSE)</f>
        <v>175000</v>
      </c>
      <c r="AG179" s="133" t="s">
        <v>71</v>
      </c>
      <c r="AH179" s="131">
        <f>VLOOKUP(AG179,Sheet2!$A$2:$B$93,2,FALSE)</f>
        <v>0</v>
      </c>
    </row>
    <row r="180" spans="1:34">
      <c r="A180" s="1">
        <v>179</v>
      </c>
      <c r="B180" s="2" t="s">
        <v>629</v>
      </c>
      <c r="C180" s="3" t="s">
        <v>630</v>
      </c>
      <c r="D180" s="4" t="s">
        <v>251</v>
      </c>
      <c r="E180" s="5" t="s">
        <v>777</v>
      </c>
      <c r="F180" s="6">
        <f t="shared" si="2"/>
        <v>1867467</v>
      </c>
      <c r="G180" s="91" t="s">
        <v>51</v>
      </c>
      <c r="H180" s="92">
        <f>VLOOKUP(G180,Sheet2!$A$2:$B$93,2,FALSE)</f>
        <v>230000</v>
      </c>
      <c r="I180" s="95" t="s">
        <v>77</v>
      </c>
      <c r="J180" s="92">
        <f>VLOOKUP(I180,Sheet2!$A$2:$B$93,2,FALSE)</f>
        <v>413333</v>
      </c>
      <c r="K180" s="100" t="s">
        <v>36</v>
      </c>
      <c r="L180" s="101">
        <f>VLOOKUP(K180,Sheet2!$A$2:$B$93,2,FALSE)</f>
        <v>27467</v>
      </c>
      <c r="M180" s="100" t="s">
        <v>67</v>
      </c>
      <c r="N180" s="101">
        <f>VLOOKUP(M180,Sheet2!$A$2:$B$93,2,FALSE)</f>
        <v>175000</v>
      </c>
      <c r="O180" s="82" t="s">
        <v>38</v>
      </c>
      <c r="P180" s="8">
        <f>VLOOKUP(O180,Sheet2!$A$2:$B$93,2,FALSE)</f>
        <v>0</v>
      </c>
      <c r="Q180" s="107" t="s">
        <v>39</v>
      </c>
      <c r="R180" s="8">
        <f>VLOOKUP(Q180,Sheet2!$A$2:$B$93,2,FALSE)</f>
        <v>311667</v>
      </c>
      <c r="S180" s="82" t="s">
        <v>59</v>
      </c>
      <c r="T180" s="8">
        <f>VLOOKUP(S180,Sheet2!$A$2:$B$93,2,FALSE)</f>
        <v>0</v>
      </c>
      <c r="U180" s="114" t="s">
        <v>43</v>
      </c>
      <c r="V180" s="111">
        <f>VLOOKUP(U180,Sheet2!$A$2:$B$93,2,FALSE)</f>
        <v>46000</v>
      </c>
      <c r="W180" s="113" t="s">
        <v>61</v>
      </c>
      <c r="X180" s="111">
        <f>VLOOKUP(W180,Sheet2!$A$2:$B$93,2,FALSE)</f>
        <v>230000</v>
      </c>
      <c r="Y180" s="113" t="s">
        <v>70</v>
      </c>
      <c r="Z180" s="111">
        <f>VLOOKUP(Y180,Sheet2!$A$2:$B$93,2,FALSE)</f>
        <v>145000</v>
      </c>
      <c r="AA180" s="122" t="s">
        <v>44</v>
      </c>
      <c r="AB180" s="123">
        <f>VLOOKUP(AA180,Sheet2!$A$2:$B$93,2,FALSE)</f>
        <v>89000</v>
      </c>
      <c r="AC180" s="124" t="s">
        <v>62</v>
      </c>
      <c r="AD180" s="123">
        <f>VLOOKUP(AC180,Sheet2!$A$2:$B$93,2,FALSE)</f>
        <v>0</v>
      </c>
      <c r="AE180" s="130" t="s">
        <v>46</v>
      </c>
      <c r="AF180" s="131">
        <f>VLOOKUP(AE180,Sheet2!$A$2:$B$93,2,FALSE)</f>
        <v>175000</v>
      </c>
      <c r="AG180" s="134" t="s">
        <v>63</v>
      </c>
      <c r="AH180" s="131">
        <f>VLOOKUP(AG180,Sheet2!$A$2:$B$93,2,FALSE)</f>
        <v>25000</v>
      </c>
    </row>
    <row r="181" spans="1:34">
      <c r="A181" s="1">
        <v>180</v>
      </c>
      <c r="B181" s="2" t="s">
        <v>435</v>
      </c>
      <c r="C181" s="3" t="s">
        <v>436</v>
      </c>
      <c r="D181" s="4" t="s">
        <v>435</v>
      </c>
      <c r="E181" s="5" t="s">
        <v>777</v>
      </c>
      <c r="F181" s="6">
        <f t="shared" si="2"/>
        <v>1854167</v>
      </c>
      <c r="G181" s="91" t="s">
        <v>109</v>
      </c>
      <c r="H181" s="92">
        <f>VLOOKUP(G181,Sheet2!$A$2:$B$93,2,FALSE)</f>
        <v>230000</v>
      </c>
      <c r="I181" s="95" t="s">
        <v>77</v>
      </c>
      <c r="J181" s="92">
        <f>VLOOKUP(I181,Sheet2!$A$2:$B$93,2,FALSE)</f>
        <v>413333</v>
      </c>
      <c r="K181" s="102" t="s">
        <v>52</v>
      </c>
      <c r="L181" s="101">
        <f>VLOOKUP(K181,Sheet2!$A$2:$B$93,2,FALSE)</f>
        <v>0</v>
      </c>
      <c r="M181" s="100" t="s">
        <v>147</v>
      </c>
      <c r="N181" s="101">
        <f>VLOOKUP(M181,Sheet2!$A$2:$B$93,2,FALSE)</f>
        <v>89000</v>
      </c>
      <c r="O181" s="7" t="s">
        <v>133</v>
      </c>
      <c r="P181" s="8">
        <f>VLOOKUP(O181,Sheet2!$A$2:$B$93,2,FALSE)</f>
        <v>311667</v>
      </c>
      <c r="Q181" s="7" t="s">
        <v>274</v>
      </c>
      <c r="R181" s="8">
        <f>VLOOKUP(Q181,Sheet2!$A$2:$B$93,2,FALSE)</f>
        <v>56500</v>
      </c>
      <c r="S181" s="7" t="s">
        <v>175</v>
      </c>
      <c r="T181" s="8">
        <f>VLOOKUP(S181,Sheet2!$A$2:$B$93,2,FALSE)</f>
        <v>116000</v>
      </c>
      <c r="U181" s="110" t="s">
        <v>90</v>
      </c>
      <c r="V181" s="111">
        <f>VLOOKUP(U181,Sheet2!$A$2:$B$93,2,FALSE)</f>
        <v>0</v>
      </c>
      <c r="W181" s="115" t="s">
        <v>111</v>
      </c>
      <c r="X181" s="111">
        <f>VLOOKUP(W181,Sheet2!$A$2:$B$93,2,FALSE)</f>
        <v>311667</v>
      </c>
      <c r="Y181" s="113" t="s">
        <v>124</v>
      </c>
      <c r="Z181" s="111">
        <f>VLOOKUP(Y181,Sheet2!$A$2:$B$93,2,FALSE)</f>
        <v>37000</v>
      </c>
      <c r="AA181" s="122" t="s">
        <v>44</v>
      </c>
      <c r="AB181" s="123">
        <f>VLOOKUP(AA181,Sheet2!$A$2:$B$93,2,FALSE)</f>
        <v>89000</v>
      </c>
      <c r="AC181" s="124" t="s">
        <v>45</v>
      </c>
      <c r="AD181" s="123">
        <f>VLOOKUP(AC181,Sheet2!$A$2:$B$93,2,FALSE)</f>
        <v>0</v>
      </c>
      <c r="AE181" s="130" t="s">
        <v>46</v>
      </c>
      <c r="AF181" s="131">
        <f>VLOOKUP(AE181,Sheet2!$A$2:$B$93,2,FALSE)</f>
        <v>175000</v>
      </c>
      <c r="AG181" s="134" t="s">
        <v>63</v>
      </c>
      <c r="AH181" s="131">
        <f>VLOOKUP(AG181,Sheet2!$A$2:$B$93,2,FALSE)</f>
        <v>25000</v>
      </c>
    </row>
    <row r="182" spans="1:34">
      <c r="A182" s="1">
        <v>181</v>
      </c>
      <c r="B182" s="2" t="s">
        <v>466</v>
      </c>
      <c r="C182" s="3" t="s">
        <v>467</v>
      </c>
      <c r="D182" s="4" t="s">
        <v>466</v>
      </c>
      <c r="E182" s="5" t="s">
        <v>777</v>
      </c>
      <c r="F182" s="6">
        <f t="shared" si="2"/>
        <v>1833833</v>
      </c>
      <c r="G182" s="91" t="s">
        <v>77</v>
      </c>
      <c r="H182" s="92">
        <f>VLOOKUP(G182,Sheet2!$A$2:$B$93,2,FALSE)</f>
        <v>413333</v>
      </c>
      <c r="I182" s="93" t="s">
        <v>94</v>
      </c>
      <c r="J182" s="92">
        <f>VLOOKUP(I182,Sheet2!$A$2:$B$93,2,FALSE)</f>
        <v>230000</v>
      </c>
      <c r="K182" s="100" t="s">
        <v>132</v>
      </c>
      <c r="L182" s="101">
        <f>VLOOKUP(K182,Sheet2!$A$2:$B$93,2,FALSE)</f>
        <v>413333</v>
      </c>
      <c r="M182" s="100" t="s">
        <v>37</v>
      </c>
      <c r="N182" s="101">
        <f>VLOOKUP(M182,Sheet2!$A$2:$B$93,2,FALSE)</f>
        <v>56500</v>
      </c>
      <c r="O182" s="82" t="s">
        <v>38</v>
      </c>
      <c r="P182" s="8">
        <f>VLOOKUP(O182,Sheet2!$A$2:$B$93,2,FALSE)</f>
        <v>0</v>
      </c>
      <c r="Q182" s="107" t="s">
        <v>39</v>
      </c>
      <c r="R182" s="8">
        <f>VLOOKUP(Q182,Sheet2!$A$2:$B$93,2,FALSE)</f>
        <v>311667</v>
      </c>
      <c r="S182" s="82" t="s">
        <v>59</v>
      </c>
      <c r="T182" s="8">
        <f>VLOOKUP(S182,Sheet2!$A$2:$B$93,2,FALSE)</f>
        <v>0</v>
      </c>
      <c r="U182" s="110" t="s">
        <v>205</v>
      </c>
      <c r="V182" s="111">
        <f>VLOOKUP(U182,Sheet2!$A$2:$B$93,2,FALSE)</f>
        <v>0</v>
      </c>
      <c r="W182" s="112" t="s">
        <v>180</v>
      </c>
      <c r="X182" s="111">
        <f>VLOOKUP(W182,Sheet2!$A$2:$B$93,2,FALSE)</f>
        <v>0</v>
      </c>
      <c r="Y182" s="113" t="s">
        <v>70</v>
      </c>
      <c r="Z182" s="111">
        <f>VLOOKUP(Y182,Sheet2!$A$2:$B$93,2,FALSE)</f>
        <v>145000</v>
      </c>
      <c r="AA182" s="125" t="s">
        <v>45</v>
      </c>
      <c r="AB182" s="123">
        <f>VLOOKUP(AA182,Sheet2!$A$2:$B$93,2,FALSE)</f>
        <v>0</v>
      </c>
      <c r="AC182" s="126" t="s">
        <v>55</v>
      </c>
      <c r="AD182" s="123">
        <f>VLOOKUP(AC182,Sheet2!$A$2:$B$93,2,FALSE)</f>
        <v>89000</v>
      </c>
      <c r="AE182" s="130" t="s">
        <v>46</v>
      </c>
      <c r="AF182" s="131">
        <f>VLOOKUP(AE182,Sheet2!$A$2:$B$93,2,FALSE)</f>
        <v>175000</v>
      </c>
      <c r="AG182" s="133" t="s">
        <v>71</v>
      </c>
      <c r="AH182" s="131">
        <f>VLOOKUP(AG182,Sheet2!$A$2:$B$93,2,FALSE)</f>
        <v>0</v>
      </c>
    </row>
    <row r="183" spans="1:34">
      <c r="A183" s="1">
        <v>182</v>
      </c>
      <c r="B183" s="2" t="s">
        <v>328</v>
      </c>
      <c r="C183" s="3" t="s">
        <v>263</v>
      </c>
      <c r="D183" s="4" t="s">
        <v>262</v>
      </c>
      <c r="E183" s="5" t="s">
        <v>777</v>
      </c>
      <c r="F183" s="6">
        <f t="shared" si="2"/>
        <v>1833467</v>
      </c>
      <c r="G183" s="91" t="s">
        <v>51</v>
      </c>
      <c r="H183" s="92">
        <f>VLOOKUP(G183,Sheet2!$A$2:$B$93,2,FALSE)</f>
        <v>230000</v>
      </c>
      <c r="I183" s="93" t="s">
        <v>94</v>
      </c>
      <c r="J183" s="92">
        <f>VLOOKUP(I183,Sheet2!$A$2:$B$93,2,FALSE)</f>
        <v>230000</v>
      </c>
      <c r="K183" s="100" t="s">
        <v>264</v>
      </c>
      <c r="L183" s="101">
        <f>VLOOKUP(K183,Sheet2!$A$2:$B$93,2,FALSE)</f>
        <v>27467</v>
      </c>
      <c r="M183" s="100" t="s">
        <v>132</v>
      </c>
      <c r="N183" s="101">
        <f>VLOOKUP(M183,Sheet2!$A$2:$B$93,2,FALSE)</f>
        <v>413333</v>
      </c>
      <c r="O183" s="7" t="s">
        <v>97</v>
      </c>
      <c r="P183" s="8">
        <f>VLOOKUP(O183,Sheet2!$A$2:$B$93,2,FALSE)</f>
        <v>68000</v>
      </c>
      <c r="Q183" s="107" t="s">
        <v>39</v>
      </c>
      <c r="R183" s="8">
        <f>VLOOKUP(Q183,Sheet2!$A$2:$B$93,2,FALSE)</f>
        <v>311667</v>
      </c>
      <c r="S183" s="82" t="s">
        <v>59</v>
      </c>
      <c r="T183" s="8">
        <f>VLOOKUP(S183,Sheet2!$A$2:$B$93,2,FALSE)</f>
        <v>0</v>
      </c>
      <c r="U183" s="110" t="s">
        <v>123</v>
      </c>
      <c r="V183" s="111">
        <f>VLOOKUP(U183,Sheet2!$A$2:$B$93,2,FALSE)</f>
        <v>0</v>
      </c>
      <c r="W183" s="113" t="s">
        <v>61</v>
      </c>
      <c r="X183" s="111">
        <f>VLOOKUP(W183,Sheet2!$A$2:$B$93,2,FALSE)</f>
        <v>230000</v>
      </c>
      <c r="Y183" s="113" t="s">
        <v>70</v>
      </c>
      <c r="Z183" s="111">
        <f>VLOOKUP(Y183,Sheet2!$A$2:$B$93,2,FALSE)</f>
        <v>145000</v>
      </c>
      <c r="AA183" s="122" t="s">
        <v>44</v>
      </c>
      <c r="AB183" s="123">
        <f>VLOOKUP(AA183,Sheet2!$A$2:$B$93,2,FALSE)</f>
        <v>89000</v>
      </c>
      <c r="AC183" s="126" t="s">
        <v>55</v>
      </c>
      <c r="AD183" s="123">
        <f>VLOOKUP(AC183,Sheet2!$A$2:$B$93,2,FALSE)</f>
        <v>89000</v>
      </c>
      <c r="AE183" s="86" t="s">
        <v>72</v>
      </c>
      <c r="AF183" s="131">
        <f>VLOOKUP(AE183,Sheet2!$A$2:$B$93,2,FALSE)</f>
        <v>0</v>
      </c>
      <c r="AG183" s="133" t="s">
        <v>71</v>
      </c>
      <c r="AH183" s="131">
        <f>VLOOKUP(AG183,Sheet2!$A$2:$B$93,2,FALSE)</f>
        <v>0</v>
      </c>
    </row>
    <row r="184" spans="1:34">
      <c r="A184" s="1">
        <v>183</v>
      </c>
      <c r="B184" s="2" t="s">
        <v>341</v>
      </c>
      <c r="C184" s="3" t="s">
        <v>342</v>
      </c>
      <c r="D184" s="4" t="s">
        <v>341</v>
      </c>
      <c r="E184" s="5" t="s">
        <v>777</v>
      </c>
      <c r="F184" s="6">
        <f t="shared" si="2"/>
        <v>1811167</v>
      </c>
      <c r="G184" s="91" t="s">
        <v>58</v>
      </c>
      <c r="H184" s="92">
        <f>VLOOKUP(G184,Sheet2!$A$2:$B$93,2,FALSE)</f>
        <v>50250</v>
      </c>
      <c r="I184" s="93" t="s">
        <v>35</v>
      </c>
      <c r="J184" s="92">
        <f>VLOOKUP(I184,Sheet2!$A$2:$B$93,2,FALSE)</f>
        <v>880000</v>
      </c>
      <c r="K184" s="100" t="s">
        <v>179</v>
      </c>
      <c r="L184" s="101">
        <f>VLOOKUP(K184,Sheet2!$A$2:$B$93,2,FALSE)</f>
        <v>68000</v>
      </c>
      <c r="M184" s="100" t="s">
        <v>67</v>
      </c>
      <c r="N184" s="101">
        <f>VLOOKUP(M184,Sheet2!$A$2:$B$93,2,FALSE)</f>
        <v>175000</v>
      </c>
      <c r="O184" s="7" t="s">
        <v>68</v>
      </c>
      <c r="P184" s="8">
        <f>VLOOKUP(O184,Sheet2!$A$2:$B$93,2,FALSE)</f>
        <v>116000</v>
      </c>
      <c r="Q184" s="82" t="s">
        <v>38</v>
      </c>
      <c r="R184" s="8">
        <f>VLOOKUP(Q184,Sheet2!$A$2:$B$93,2,FALSE)</f>
        <v>0</v>
      </c>
      <c r="S184" s="107" t="s">
        <v>39</v>
      </c>
      <c r="T184" s="8">
        <f>VLOOKUP(S184,Sheet2!$A$2:$B$93,2,FALSE)</f>
        <v>311667</v>
      </c>
      <c r="U184" s="114" t="s">
        <v>43</v>
      </c>
      <c r="V184" s="111">
        <f>VLOOKUP(U184,Sheet2!$A$2:$B$93,2,FALSE)</f>
        <v>46000</v>
      </c>
      <c r="W184" s="112" t="s">
        <v>41</v>
      </c>
      <c r="X184" s="111">
        <f>VLOOKUP(W184,Sheet2!$A$2:$B$93,2,FALSE)</f>
        <v>0</v>
      </c>
      <c r="Y184" s="113" t="s">
        <v>80</v>
      </c>
      <c r="Z184" s="111">
        <f>VLOOKUP(Y184,Sheet2!$A$2:$B$93,2,FALSE)</f>
        <v>50250</v>
      </c>
      <c r="AA184" s="122" t="s">
        <v>44</v>
      </c>
      <c r="AB184" s="123">
        <f>VLOOKUP(AA184,Sheet2!$A$2:$B$93,2,FALSE)</f>
        <v>89000</v>
      </c>
      <c r="AC184" s="124" t="s">
        <v>45</v>
      </c>
      <c r="AD184" s="123">
        <f>VLOOKUP(AC184,Sheet2!$A$2:$B$93,2,FALSE)</f>
        <v>0</v>
      </c>
      <c r="AE184" s="130" t="s">
        <v>63</v>
      </c>
      <c r="AF184" s="131">
        <f>VLOOKUP(AE184,Sheet2!$A$2:$B$93,2,FALSE)</f>
        <v>25000</v>
      </c>
      <c r="AG184" s="133" t="s">
        <v>47</v>
      </c>
      <c r="AH184" s="131">
        <f>VLOOKUP(AG184,Sheet2!$A$2:$B$93,2,FALSE)</f>
        <v>0</v>
      </c>
    </row>
    <row r="185" spans="1:34">
      <c r="A185" s="1">
        <v>184</v>
      </c>
      <c r="B185" s="2" t="s">
        <v>150</v>
      </c>
      <c r="C185" s="3" t="s">
        <v>151</v>
      </c>
      <c r="D185" s="4" t="s">
        <v>152</v>
      </c>
      <c r="E185" s="5" t="s">
        <v>777</v>
      </c>
      <c r="F185" s="6">
        <f t="shared" si="2"/>
        <v>1801884</v>
      </c>
      <c r="G185" s="91" t="s">
        <v>101</v>
      </c>
      <c r="H185" s="92">
        <f>VLOOKUP(G185,Sheet2!$A$2:$B$93,2,FALSE)</f>
        <v>89000</v>
      </c>
      <c r="I185" s="93" t="s">
        <v>35</v>
      </c>
      <c r="J185" s="92">
        <f>VLOOKUP(I185,Sheet2!$A$2:$B$93,2,FALSE)</f>
        <v>880000</v>
      </c>
      <c r="K185" s="103" t="s">
        <v>153</v>
      </c>
      <c r="L185" s="101">
        <f>VLOOKUP(K185,Sheet2!$A$2:$B$93,2,FALSE)</f>
        <v>230000</v>
      </c>
      <c r="M185" s="100" t="s">
        <v>36</v>
      </c>
      <c r="N185" s="101">
        <f>VLOOKUP(M185,Sheet2!$A$2:$B$93,2,FALSE)</f>
        <v>27467</v>
      </c>
      <c r="O185" s="7" t="s">
        <v>97</v>
      </c>
      <c r="P185" s="8">
        <f>VLOOKUP(O185,Sheet2!$A$2:$B$93,2,FALSE)</f>
        <v>68000</v>
      </c>
      <c r="Q185" s="7" t="s">
        <v>53</v>
      </c>
      <c r="R185" s="8">
        <f>VLOOKUP(Q185,Sheet2!$A$2:$B$93,2,FALSE)</f>
        <v>56500</v>
      </c>
      <c r="S185" s="107" t="s">
        <v>39</v>
      </c>
      <c r="T185" s="8">
        <f>VLOOKUP(S185,Sheet2!$A$2:$B$93,2,FALSE)</f>
        <v>311667</v>
      </c>
      <c r="U185" s="110" t="s">
        <v>130</v>
      </c>
      <c r="V185" s="111">
        <f>VLOOKUP(U185,Sheet2!$A$2:$B$93,2,FALSE)</f>
        <v>0</v>
      </c>
      <c r="W185" s="112" t="s">
        <v>123</v>
      </c>
      <c r="X185" s="111">
        <f>VLOOKUP(W185,Sheet2!$A$2:$B$93,2,FALSE)</f>
        <v>0</v>
      </c>
      <c r="Y185" s="113" t="s">
        <v>80</v>
      </c>
      <c r="Z185" s="111">
        <f>VLOOKUP(Y185,Sheet2!$A$2:$B$93,2,FALSE)</f>
        <v>50250</v>
      </c>
      <c r="AA185" s="122" t="s">
        <v>44</v>
      </c>
      <c r="AB185" s="123">
        <f>VLOOKUP(AA185,Sheet2!$A$2:$B$93,2,FALSE)</f>
        <v>89000</v>
      </c>
      <c r="AC185" s="124" t="s">
        <v>62</v>
      </c>
      <c r="AD185" s="123">
        <f>VLOOKUP(AC185,Sheet2!$A$2:$B$93,2,FALSE)</f>
        <v>0</v>
      </c>
      <c r="AE185" s="86" t="s">
        <v>72</v>
      </c>
      <c r="AF185" s="131">
        <f>VLOOKUP(AE185,Sheet2!$A$2:$B$93,2,FALSE)</f>
        <v>0</v>
      </c>
      <c r="AG185" s="133" t="s">
        <v>47</v>
      </c>
      <c r="AH185" s="131">
        <f>VLOOKUP(AG185,Sheet2!$A$2:$B$93,2,FALSE)</f>
        <v>0</v>
      </c>
    </row>
    <row r="186" spans="1:34">
      <c r="A186" s="1">
        <v>185</v>
      </c>
      <c r="B186" s="2" t="s">
        <v>503</v>
      </c>
      <c r="C186" s="3" t="s">
        <v>504</v>
      </c>
      <c r="D186" s="4" t="s">
        <v>118</v>
      </c>
      <c r="E186" s="5" t="s">
        <v>777</v>
      </c>
      <c r="F186" s="6">
        <f t="shared" si="2"/>
        <v>1797450</v>
      </c>
      <c r="G186" s="91" t="s">
        <v>58</v>
      </c>
      <c r="H186" s="92">
        <f>VLOOKUP(G186,Sheet2!$A$2:$B$93,2,FALSE)</f>
        <v>50250</v>
      </c>
      <c r="I186" s="93" t="s">
        <v>35</v>
      </c>
      <c r="J186" s="92">
        <f>VLOOKUP(I186,Sheet2!$A$2:$B$93,2,FALSE)</f>
        <v>880000</v>
      </c>
      <c r="K186" s="100" t="s">
        <v>132</v>
      </c>
      <c r="L186" s="101">
        <f>VLOOKUP(K186,Sheet2!$A$2:$B$93,2,FALSE)</f>
        <v>413333</v>
      </c>
      <c r="M186" s="100" t="s">
        <v>129</v>
      </c>
      <c r="N186" s="101">
        <f>VLOOKUP(M186,Sheet2!$A$2:$B$93,2,FALSE)</f>
        <v>27467</v>
      </c>
      <c r="O186" s="7" t="s">
        <v>97</v>
      </c>
      <c r="P186" s="8">
        <f>VLOOKUP(O186,Sheet2!$A$2:$B$93,2,FALSE)</f>
        <v>68000</v>
      </c>
      <c r="Q186" s="7" t="s">
        <v>159</v>
      </c>
      <c r="R186" s="8">
        <f>VLOOKUP(Q186,Sheet2!$A$2:$B$93,2,FALSE)</f>
        <v>46000</v>
      </c>
      <c r="S186" s="7" t="s">
        <v>85</v>
      </c>
      <c r="T186" s="8">
        <f>VLOOKUP(S186,Sheet2!$A$2:$B$93,2,FALSE)</f>
        <v>0</v>
      </c>
      <c r="U186" s="110" t="s">
        <v>79</v>
      </c>
      <c r="V186" s="111">
        <f>VLOOKUP(U186,Sheet2!$A$2:$B$93,2,FALSE)</f>
        <v>0</v>
      </c>
      <c r="W186" s="113" t="s">
        <v>145</v>
      </c>
      <c r="X186" s="111">
        <f>VLOOKUP(W186,Sheet2!$A$2:$B$93,2,FALSE)</f>
        <v>23400</v>
      </c>
      <c r="Y186" s="112" t="s">
        <v>205</v>
      </c>
      <c r="Z186" s="111">
        <f>VLOOKUP(Y186,Sheet2!$A$2:$B$93,2,FALSE)</f>
        <v>0</v>
      </c>
      <c r="AA186" s="122" t="s">
        <v>44</v>
      </c>
      <c r="AB186" s="123">
        <f>VLOOKUP(AA186,Sheet2!$A$2:$B$93,2,FALSE)</f>
        <v>89000</v>
      </c>
      <c r="AC186" s="124" t="s">
        <v>45</v>
      </c>
      <c r="AD186" s="123">
        <f>VLOOKUP(AC186,Sheet2!$A$2:$B$93,2,FALSE)</f>
        <v>0</v>
      </c>
      <c r="AE186" s="130" t="s">
        <v>46</v>
      </c>
      <c r="AF186" s="131">
        <f>VLOOKUP(AE186,Sheet2!$A$2:$B$93,2,FALSE)</f>
        <v>175000</v>
      </c>
      <c r="AG186" s="134" t="s">
        <v>63</v>
      </c>
      <c r="AH186" s="131">
        <f>VLOOKUP(AG186,Sheet2!$A$2:$B$93,2,FALSE)</f>
        <v>25000</v>
      </c>
    </row>
    <row r="187" spans="1:34">
      <c r="A187" s="1">
        <v>186</v>
      </c>
      <c r="B187" s="2" t="s">
        <v>655</v>
      </c>
      <c r="C187" s="3" t="s">
        <v>656</v>
      </c>
      <c r="D187" s="4" t="s">
        <v>657</v>
      </c>
      <c r="E187" s="5" t="s">
        <v>777</v>
      </c>
      <c r="F187" s="6">
        <f t="shared" si="2"/>
        <v>1783534</v>
      </c>
      <c r="G187" s="91" t="s">
        <v>34</v>
      </c>
      <c r="H187" s="92">
        <f>VLOOKUP(G187,Sheet2!$A$2:$B$93,2,FALSE)</f>
        <v>37000</v>
      </c>
      <c r="I187" s="93" t="s">
        <v>35</v>
      </c>
      <c r="J187" s="92">
        <f>VLOOKUP(I187,Sheet2!$A$2:$B$93,2,FALSE)</f>
        <v>880000</v>
      </c>
      <c r="K187" s="100" t="s">
        <v>37</v>
      </c>
      <c r="L187" s="101">
        <f>VLOOKUP(K187,Sheet2!$A$2:$B$93,2,FALSE)</f>
        <v>56500</v>
      </c>
      <c r="M187" s="100" t="s">
        <v>36</v>
      </c>
      <c r="N187" s="101">
        <f>VLOOKUP(M187,Sheet2!$A$2:$B$93,2,FALSE)</f>
        <v>27467</v>
      </c>
      <c r="O187" s="7" t="s">
        <v>137</v>
      </c>
      <c r="P187" s="8">
        <f>VLOOKUP(O187,Sheet2!$A$2:$B$93,2,FALSE)</f>
        <v>24900</v>
      </c>
      <c r="Q187" s="7" t="s">
        <v>78</v>
      </c>
      <c r="R187" s="8">
        <f>VLOOKUP(Q187,Sheet2!$A$2:$B$93,2,FALSE)</f>
        <v>37000</v>
      </c>
      <c r="S187" s="107" t="s">
        <v>39</v>
      </c>
      <c r="T187" s="8">
        <f>VLOOKUP(S187,Sheet2!$A$2:$B$93,2,FALSE)</f>
        <v>311667</v>
      </c>
      <c r="U187" s="118" t="s">
        <v>79</v>
      </c>
      <c r="V187" s="111">
        <f>VLOOKUP(U187,Sheet2!$A$2:$B$93,2,FALSE)</f>
        <v>0</v>
      </c>
      <c r="W187" s="110" t="s">
        <v>41</v>
      </c>
      <c r="X187" s="111">
        <f>VLOOKUP(W187,Sheet2!$A$2:$B$93,2,FALSE)</f>
        <v>0</v>
      </c>
      <c r="Y187" s="113" t="s">
        <v>69</v>
      </c>
      <c r="Z187" s="111">
        <f>VLOOKUP(Y187,Sheet2!$A$2:$B$93,2,FALSE)</f>
        <v>145000</v>
      </c>
      <c r="AA187" s="124" t="s">
        <v>45</v>
      </c>
      <c r="AB187" s="123">
        <f>VLOOKUP(AA187,Sheet2!$A$2:$B$93,2,FALSE)</f>
        <v>0</v>
      </c>
      <c r="AC187" s="127" t="s">
        <v>55</v>
      </c>
      <c r="AD187" s="123">
        <f>VLOOKUP(AC187,Sheet2!$A$2:$B$93,2,FALSE)</f>
        <v>89000</v>
      </c>
      <c r="AE187" s="130" t="s">
        <v>46</v>
      </c>
      <c r="AF187" s="131">
        <f>VLOOKUP(AE187,Sheet2!$A$2:$B$93,2,FALSE)</f>
        <v>175000</v>
      </c>
      <c r="AG187" s="133" t="s">
        <v>47</v>
      </c>
      <c r="AH187" s="131">
        <f>VLOOKUP(AG187,Sheet2!$A$2:$B$93,2,FALSE)</f>
        <v>0</v>
      </c>
    </row>
    <row r="188" spans="1:34">
      <c r="A188" s="1">
        <v>187</v>
      </c>
      <c r="B188" s="2" t="s">
        <v>404</v>
      </c>
      <c r="C188" s="3" t="s">
        <v>405</v>
      </c>
      <c r="D188" s="4" t="s">
        <v>404</v>
      </c>
      <c r="E188" s="5" t="s">
        <v>777</v>
      </c>
      <c r="F188" s="6">
        <f t="shared" si="2"/>
        <v>1770801</v>
      </c>
      <c r="G188" s="91" t="s">
        <v>51</v>
      </c>
      <c r="H188" s="92">
        <f>VLOOKUP(G188,Sheet2!$A$2:$B$93,2,FALSE)</f>
        <v>230000</v>
      </c>
      <c r="I188" s="95" t="s">
        <v>109</v>
      </c>
      <c r="J188" s="92">
        <f>VLOOKUP(I188,Sheet2!$A$2:$B$93,2,FALSE)</f>
        <v>230000</v>
      </c>
      <c r="K188" s="100" t="s">
        <v>36</v>
      </c>
      <c r="L188" s="101">
        <f>VLOOKUP(K188,Sheet2!$A$2:$B$93,2,FALSE)</f>
        <v>27467</v>
      </c>
      <c r="M188" s="100" t="s">
        <v>67</v>
      </c>
      <c r="N188" s="101">
        <f>VLOOKUP(M188,Sheet2!$A$2:$B$93,2,FALSE)</f>
        <v>175000</v>
      </c>
      <c r="O188" s="7" t="s">
        <v>175</v>
      </c>
      <c r="P188" s="8">
        <f>VLOOKUP(O188,Sheet2!$A$2:$B$93,2,FALSE)</f>
        <v>116000</v>
      </c>
      <c r="Q188" s="7" t="s">
        <v>97</v>
      </c>
      <c r="R188" s="8">
        <f>VLOOKUP(Q188,Sheet2!$A$2:$B$93,2,FALSE)</f>
        <v>68000</v>
      </c>
      <c r="S188" s="107" t="s">
        <v>39</v>
      </c>
      <c r="T188" s="8">
        <f>VLOOKUP(S188,Sheet2!$A$2:$B$93,2,FALSE)</f>
        <v>311667</v>
      </c>
      <c r="U188" s="110" t="s">
        <v>90</v>
      </c>
      <c r="V188" s="111">
        <f>VLOOKUP(U188,Sheet2!$A$2:$B$93,2,FALSE)</f>
        <v>0</v>
      </c>
      <c r="W188" s="115" t="s">
        <v>111</v>
      </c>
      <c r="X188" s="111">
        <f>VLOOKUP(W188,Sheet2!$A$2:$B$93,2,FALSE)</f>
        <v>311667</v>
      </c>
      <c r="Y188" s="113" t="s">
        <v>157</v>
      </c>
      <c r="Z188" s="111">
        <f>VLOOKUP(Y188,Sheet2!$A$2:$B$93,2,FALSE)</f>
        <v>37000</v>
      </c>
      <c r="AA188" s="122" t="s">
        <v>44</v>
      </c>
      <c r="AB188" s="123">
        <f>VLOOKUP(AA188,Sheet2!$A$2:$B$93,2,FALSE)</f>
        <v>89000</v>
      </c>
      <c r="AC188" s="124" t="s">
        <v>45</v>
      </c>
      <c r="AD188" s="123">
        <f>VLOOKUP(AC188,Sheet2!$A$2:$B$93,2,FALSE)</f>
        <v>0</v>
      </c>
      <c r="AE188" s="130" t="s">
        <v>46</v>
      </c>
      <c r="AF188" s="131">
        <f>VLOOKUP(AE188,Sheet2!$A$2:$B$93,2,FALSE)</f>
        <v>175000</v>
      </c>
      <c r="AG188" s="133" t="s">
        <v>102</v>
      </c>
      <c r="AH188" s="131">
        <f>VLOOKUP(AG188,Sheet2!$A$2:$B$93,2,FALSE)</f>
        <v>0</v>
      </c>
    </row>
    <row r="189" spans="1:34">
      <c r="A189" s="1">
        <v>188</v>
      </c>
      <c r="B189" s="2" t="s">
        <v>515</v>
      </c>
      <c r="C189" s="3" t="s">
        <v>516</v>
      </c>
      <c r="D189" s="4" t="s">
        <v>515</v>
      </c>
      <c r="E189" s="5" t="s">
        <v>777</v>
      </c>
      <c r="F189" s="6">
        <f t="shared" si="2"/>
        <v>1723000</v>
      </c>
      <c r="G189" s="94" t="s">
        <v>50</v>
      </c>
      <c r="H189" s="92">
        <f>VLOOKUP(G189,Sheet2!$A$2:$B$93,2,FALSE)</f>
        <v>0</v>
      </c>
      <c r="I189" s="93" t="s">
        <v>35</v>
      </c>
      <c r="J189" s="92">
        <f>VLOOKUP(I189,Sheet2!$A$2:$B$93,2,FALSE)</f>
        <v>880000</v>
      </c>
      <c r="K189" s="102" t="s">
        <v>52</v>
      </c>
      <c r="L189" s="101">
        <f>VLOOKUP(K189,Sheet2!$A$2:$B$93,2,FALSE)</f>
        <v>0</v>
      </c>
      <c r="M189" s="100" t="s">
        <v>67</v>
      </c>
      <c r="N189" s="101">
        <f>VLOOKUP(M189,Sheet2!$A$2:$B$93,2,FALSE)</f>
        <v>175000</v>
      </c>
      <c r="O189" s="7" t="s">
        <v>97</v>
      </c>
      <c r="P189" s="8">
        <f>VLOOKUP(O189,Sheet2!$A$2:$B$93,2,FALSE)</f>
        <v>68000</v>
      </c>
      <c r="Q189" s="7" t="s">
        <v>85</v>
      </c>
      <c r="R189" s="8">
        <f>VLOOKUP(Q189,Sheet2!$A$2:$B$93,2,FALSE)</f>
        <v>0</v>
      </c>
      <c r="S189" s="82" t="s">
        <v>59</v>
      </c>
      <c r="T189" s="8">
        <f>VLOOKUP(S189,Sheet2!$A$2:$B$93,2,FALSE)</f>
        <v>0</v>
      </c>
      <c r="U189" s="114" t="s">
        <v>43</v>
      </c>
      <c r="V189" s="111">
        <f>VLOOKUP(U189,Sheet2!$A$2:$B$93,2,FALSE)</f>
        <v>46000</v>
      </c>
      <c r="W189" s="113" t="s">
        <v>69</v>
      </c>
      <c r="X189" s="111">
        <f>VLOOKUP(W189,Sheet2!$A$2:$B$93,2,FALSE)</f>
        <v>145000</v>
      </c>
      <c r="Y189" s="113" t="s">
        <v>70</v>
      </c>
      <c r="Z189" s="111">
        <f>VLOOKUP(Y189,Sheet2!$A$2:$B$93,2,FALSE)</f>
        <v>145000</v>
      </c>
      <c r="AA189" s="122" t="s">
        <v>44</v>
      </c>
      <c r="AB189" s="123">
        <f>VLOOKUP(AA189,Sheet2!$A$2:$B$93,2,FALSE)</f>
        <v>89000</v>
      </c>
      <c r="AC189" s="124" t="s">
        <v>45</v>
      </c>
      <c r="AD189" s="123">
        <f>VLOOKUP(AC189,Sheet2!$A$2:$B$93,2,FALSE)</f>
        <v>0</v>
      </c>
      <c r="AE189" s="130" t="s">
        <v>46</v>
      </c>
      <c r="AF189" s="131">
        <f>VLOOKUP(AE189,Sheet2!$A$2:$B$93,2,FALSE)</f>
        <v>175000</v>
      </c>
      <c r="AG189" s="133" t="s">
        <v>102</v>
      </c>
      <c r="AH189" s="131">
        <f>VLOOKUP(AG189,Sheet2!$A$2:$B$93,2,FALSE)</f>
        <v>0</v>
      </c>
    </row>
    <row r="190" spans="1:34">
      <c r="A190" s="1">
        <v>189</v>
      </c>
      <c r="B190" s="2" t="s">
        <v>532</v>
      </c>
      <c r="C190" s="3" t="s">
        <v>530</v>
      </c>
      <c r="D190" s="4" t="s">
        <v>531</v>
      </c>
      <c r="E190" s="5" t="s">
        <v>777</v>
      </c>
      <c r="F190" s="6">
        <f t="shared" si="2"/>
        <v>1718967</v>
      </c>
      <c r="G190" s="97" t="s">
        <v>94</v>
      </c>
      <c r="H190" s="92">
        <f>VLOOKUP(G190,Sheet2!$A$2:$B$93,2,FALSE)</f>
        <v>230000</v>
      </c>
      <c r="I190" s="93" t="s">
        <v>35</v>
      </c>
      <c r="J190" s="92">
        <f>VLOOKUP(I190,Sheet2!$A$2:$B$93,2,FALSE)</f>
        <v>880000</v>
      </c>
      <c r="K190" s="100" t="s">
        <v>36</v>
      </c>
      <c r="L190" s="101">
        <f>VLOOKUP(K190,Sheet2!$A$2:$B$93,2,FALSE)</f>
        <v>27467</v>
      </c>
      <c r="M190" s="100" t="s">
        <v>67</v>
      </c>
      <c r="N190" s="101">
        <f>VLOOKUP(M190,Sheet2!$A$2:$B$93,2,FALSE)</f>
        <v>175000</v>
      </c>
      <c r="O190" s="7" t="s">
        <v>53</v>
      </c>
      <c r="P190" s="8">
        <f>VLOOKUP(O190,Sheet2!$A$2:$B$93,2,FALSE)</f>
        <v>56500</v>
      </c>
      <c r="Q190" s="7" t="s">
        <v>68</v>
      </c>
      <c r="R190" s="8">
        <f>VLOOKUP(Q190,Sheet2!$A$2:$B$93,2,FALSE)</f>
        <v>116000</v>
      </c>
      <c r="S190" s="82" t="s">
        <v>59</v>
      </c>
      <c r="T190" s="8">
        <f>VLOOKUP(S190,Sheet2!$A$2:$B$93,2,FALSE)</f>
        <v>0</v>
      </c>
      <c r="U190" s="110" t="s">
        <v>41</v>
      </c>
      <c r="V190" s="111">
        <f>VLOOKUP(U190,Sheet2!$A$2:$B$93,2,FALSE)</f>
        <v>0</v>
      </c>
      <c r="W190" s="112" t="s">
        <v>205</v>
      </c>
      <c r="X190" s="111">
        <f>VLOOKUP(W190,Sheet2!$A$2:$B$93,2,FALSE)</f>
        <v>0</v>
      </c>
      <c r="Y190" s="113" t="s">
        <v>70</v>
      </c>
      <c r="Z190" s="111">
        <f>VLOOKUP(Y190,Sheet2!$A$2:$B$93,2,FALSE)</f>
        <v>145000</v>
      </c>
      <c r="AA190" s="125" t="s">
        <v>45</v>
      </c>
      <c r="AB190" s="123">
        <f>VLOOKUP(AA190,Sheet2!$A$2:$B$93,2,FALSE)</f>
        <v>0</v>
      </c>
      <c r="AC190" s="126" t="s">
        <v>55</v>
      </c>
      <c r="AD190" s="123">
        <f>VLOOKUP(AC190,Sheet2!$A$2:$B$93,2,FALSE)</f>
        <v>89000</v>
      </c>
      <c r="AE190" s="86" t="s">
        <v>72</v>
      </c>
      <c r="AF190" s="131">
        <f>VLOOKUP(AE190,Sheet2!$A$2:$B$93,2,FALSE)</f>
        <v>0</v>
      </c>
      <c r="AG190" s="133" t="s">
        <v>102</v>
      </c>
      <c r="AH190" s="131">
        <f>VLOOKUP(AG190,Sheet2!$A$2:$B$93,2,FALSE)</f>
        <v>0</v>
      </c>
    </row>
    <row r="191" spans="1:34">
      <c r="A191" s="1">
        <v>190</v>
      </c>
      <c r="B191" s="2" t="s">
        <v>277</v>
      </c>
      <c r="C191" s="3" t="s">
        <v>278</v>
      </c>
      <c r="D191" s="4" t="s">
        <v>277</v>
      </c>
      <c r="E191" s="5" t="s">
        <v>777</v>
      </c>
      <c r="F191" s="6">
        <f t="shared" si="2"/>
        <v>1710884</v>
      </c>
      <c r="G191" s="91" t="s">
        <v>51</v>
      </c>
      <c r="H191" s="92">
        <f>VLOOKUP(G191,Sheet2!$A$2:$B$93,2,FALSE)</f>
        <v>230000</v>
      </c>
      <c r="I191" s="95" t="s">
        <v>58</v>
      </c>
      <c r="J191" s="92">
        <f>VLOOKUP(I191,Sheet2!$A$2:$B$93,2,FALSE)</f>
        <v>50250</v>
      </c>
      <c r="K191" s="100" t="s">
        <v>36</v>
      </c>
      <c r="L191" s="101">
        <f>VLOOKUP(K191,Sheet2!$A$2:$B$93,2,FALSE)</f>
        <v>27467</v>
      </c>
      <c r="M191" s="100" t="s">
        <v>67</v>
      </c>
      <c r="N191" s="101">
        <f>VLOOKUP(M191,Sheet2!$A$2:$B$93,2,FALSE)</f>
        <v>175000</v>
      </c>
      <c r="O191" s="7" t="s">
        <v>68</v>
      </c>
      <c r="P191" s="8">
        <f>VLOOKUP(O191,Sheet2!$A$2:$B$93,2,FALSE)</f>
        <v>116000</v>
      </c>
      <c r="Q191" s="7" t="s">
        <v>274</v>
      </c>
      <c r="R191" s="8">
        <f>VLOOKUP(Q191,Sheet2!$A$2:$B$93,2,FALSE)</f>
        <v>56500</v>
      </c>
      <c r="S191" s="107" t="s">
        <v>39</v>
      </c>
      <c r="T191" s="8">
        <f>VLOOKUP(S191,Sheet2!$A$2:$B$93,2,FALSE)</f>
        <v>311667</v>
      </c>
      <c r="U191" s="114" t="s">
        <v>54</v>
      </c>
      <c r="V191" s="111">
        <f>VLOOKUP(U191,Sheet2!$A$2:$B$93,2,FALSE)</f>
        <v>175000</v>
      </c>
      <c r="W191" s="113" t="s">
        <v>43</v>
      </c>
      <c r="X191" s="111">
        <f>VLOOKUP(W191,Sheet2!$A$2:$B$93,2,FALSE)</f>
        <v>46000</v>
      </c>
      <c r="Y191" s="113" t="s">
        <v>70</v>
      </c>
      <c r="Z191" s="111">
        <f>VLOOKUP(Y191,Sheet2!$A$2:$B$93,2,FALSE)</f>
        <v>145000</v>
      </c>
      <c r="AA191" s="122" t="s">
        <v>44</v>
      </c>
      <c r="AB191" s="123">
        <f>VLOOKUP(AA191,Sheet2!$A$2:$B$93,2,FALSE)</f>
        <v>89000</v>
      </c>
      <c r="AC191" s="126" t="s">
        <v>55</v>
      </c>
      <c r="AD191" s="123">
        <f>VLOOKUP(AC191,Sheet2!$A$2:$B$93,2,FALSE)</f>
        <v>89000</v>
      </c>
      <c r="AE191" s="130" t="s">
        <v>46</v>
      </c>
      <c r="AF191" s="131">
        <f>VLOOKUP(AE191,Sheet2!$A$2:$B$93,2,FALSE)</f>
        <v>175000</v>
      </c>
      <c r="AG191" s="134" t="s">
        <v>63</v>
      </c>
      <c r="AH191" s="131">
        <f>VLOOKUP(AG191,Sheet2!$A$2:$B$93,2,FALSE)</f>
        <v>25000</v>
      </c>
    </row>
    <row r="192" spans="1:34">
      <c r="A192" s="1">
        <v>191</v>
      </c>
      <c r="B192" s="2" t="s">
        <v>382</v>
      </c>
      <c r="C192" s="3" t="s">
        <v>383</v>
      </c>
      <c r="D192" s="4" t="s">
        <v>384</v>
      </c>
      <c r="E192" s="5" t="s">
        <v>777</v>
      </c>
      <c r="F192" s="6">
        <f t="shared" si="2"/>
        <v>1709250</v>
      </c>
      <c r="G192" s="91" t="s">
        <v>51</v>
      </c>
      <c r="H192" s="92">
        <f>VLOOKUP(G192,Sheet2!$A$2:$B$93,2,FALSE)</f>
        <v>230000</v>
      </c>
      <c r="I192" s="95" t="s">
        <v>34</v>
      </c>
      <c r="J192" s="92">
        <f>VLOOKUP(I192,Sheet2!$A$2:$B$93,2,FALSE)</f>
        <v>37000</v>
      </c>
      <c r="K192" s="100" t="s">
        <v>132</v>
      </c>
      <c r="L192" s="101">
        <f>VLOOKUP(K192,Sheet2!$A$2:$B$93,2,FALSE)</f>
        <v>413333</v>
      </c>
      <c r="M192" s="100" t="s">
        <v>67</v>
      </c>
      <c r="N192" s="101">
        <f>VLOOKUP(M192,Sheet2!$A$2:$B$93,2,FALSE)</f>
        <v>175000</v>
      </c>
      <c r="O192" s="7" t="s">
        <v>68</v>
      </c>
      <c r="P192" s="8">
        <f>VLOOKUP(O192,Sheet2!$A$2:$B$93,2,FALSE)</f>
        <v>116000</v>
      </c>
      <c r="Q192" s="107" t="s">
        <v>39</v>
      </c>
      <c r="R192" s="8">
        <f>VLOOKUP(Q192,Sheet2!$A$2:$B$93,2,FALSE)</f>
        <v>311667</v>
      </c>
      <c r="S192" s="82" t="s">
        <v>59</v>
      </c>
      <c r="T192" s="8">
        <f>VLOOKUP(S192,Sheet2!$A$2:$B$93,2,FALSE)</f>
        <v>0</v>
      </c>
      <c r="U192" s="110" t="s">
        <v>41</v>
      </c>
      <c r="V192" s="111">
        <f>VLOOKUP(U192,Sheet2!$A$2:$B$93,2,FALSE)</f>
        <v>0</v>
      </c>
      <c r="W192" s="113" t="s">
        <v>160</v>
      </c>
      <c r="X192" s="111">
        <f>VLOOKUP(W192,Sheet2!$A$2:$B$93,2,FALSE)</f>
        <v>23000</v>
      </c>
      <c r="Y192" s="113" t="s">
        <v>80</v>
      </c>
      <c r="Z192" s="111">
        <f>VLOOKUP(Y192,Sheet2!$A$2:$B$93,2,FALSE)</f>
        <v>50250</v>
      </c>
      <c r="AA192" s="122" t="s">
        <v>44</v>
      </c>
      <c r="AB192" s="123">
        <f>VLOOKUP(AA192,Sheet2!$A$2:$B$93,2,FALSE)</f>
        <v>89000</v>
      </c>
      <c r="AC192" s="126" t="s">
        <v>55</v>
      </c>
      <c r="AD192" s="123">
        <f>VLOOKUP(AC192,Sheet2!$A$2:$B$93,2,FALSE)</f>
        <v>89000</v>
      </c>
      <c r="AE192" s="130" t="s">
        <v>46</v>
      </c>
      <c r="AF192" s="131">
        <f>VLOOKUP(AE192,Sheet2!$A$2:$B$93,2,FALSE)</f>
        <v>175000</v>
      </c>
      <c r="AG192" s="133" t="s">
        <v>71</v>
      </c>
      <c r="AH192" s="131">
        <f>VLOOKUP(AG192,Sheet2!$A$2:$B$93,2,FALSE)</f>
        <v>0</v>
      </c>
    </row>
    <row r="193" spans="1:34">
      <c r="A193" s="1">
        <v>192</v>
      </c>
      <c r="B193" s="2" t="s">
        <v>128</v>
      </c>
      <c r="C193" s="3" t="s">
        <v>126</v>
      </c>
      <c r="D193" s="4" t="s">
        <v>127</v>
      </c>
      <c r="E193" s="5" t="s">
        <v>777</v>
      </c>
      <c r="F193" s="6">
        <f t="shared" si="2"/>
        <v>1708467</v>
      </c>
      <c r="G193" s="91" t="s">
        <v>51</v>
      </c>
      <c r="H193" s="92">
        <f>VLOOKUP(G193,Sheet2!$A$2:$B$93,2,FALSE)</f>
        <v>230000</v>
      </c>
      <c r="I193" s="93" t="s">
        <v>35</v>
      </c>
      <c r="J193" s="92">
        <f>VLOOKUP(I193,Sheet2!$A$2:$B$93,2,FALSE)</f>
        <v>880000</v>
      </c>
      <c r="K193" s="102" t="s">
        <v>110</v>
      </c>
      <c r="L193" s="101">
        <f>VLOOKUP(K193,Sheet2!$A$2:$B$93,2,FALSE)</f>
        <v>0</v>
      </c>
      <c r="M193" s="100" t="s">
        <v>129</v>
      </c>
      <c r="N193" s="101">
        <f>VLOOKUP(M193,Sheet2!$A$2:$B$93,2,FALSE)</f>
        <v>27467</v>
      </c>
      <c r="O193" s="7" t="s">
        <v>122</v>
      </c>
      <c r="P193" s="8">
        <f>VLOOKUP(O193,Sheet2!$A$2:$B$93,2,FALSE)</f>
        <v>145000</v>
      </c>
      <c r="Q193" s="7" t="s">
        <v>68</v>
      </c>
      <c r="R193" s="8">
        <f>VLOOKUP(Q193,Sheet2!$A$2:$B$93,2,FALSE)</f>
        <v>116000</v>
      </c>
      <c r="S193" s="82" t="s">
        <v>59</v>
      </c>
      <c r="T193" s="8">
        <f>VLOOKUP(S193,Sheet2!$A$2:$B$93,2,FALSE)</f>
        <v>0</v>
      </c>
      <c r="U193" s="110" t="s">
        <v>79</v>
      </c>
      <c r="V193" s="111">
        <f>VLOOKUP(U193,Sheet2!$A$2:$B$93,2,FALSE)</f>
        <v>0</v>
      </c>
      <c r="W193" s="112" t="s">
        <v>130</v>
      </c>
      <c r="X193" s="111">
        <f>VLOOKUP(W193,Sheet2!$A$2:$B$93,2,FALSE)</f>
        <v>0</v>
      </c>
      <c r="Y193" s="113" t="s">
        <v>43</v>
      </c>
      <c r="Z193" s="111">
        <f>VLOOKUP(Y193,Sheet2!$A$2:$B$93,2,FALSE)</f>
        <v>46000</v>
      </c>
      <c r="AA193" s="122" t="s">
        <v>44</v>
      </c>
      <c r="AB193" s="123">
        <f>VLOOKUP(AA193,Sheet2!$A$2:$B$93,2,FALSE)</f>
        <v>89000</v>
      </c>
      <c r="AC193" s="124" t="s">
        <v>45</v>
      </c>
      <c r="AD193" s="123">
        <f>VLOOKUP(AC193,Sheet2!$A$2:$B$93,2,FALSE)</f>
        <v>0</v>
      </c>
      <c r="AE193" s="130" t="s">
        <v>46</v>
      </c>
      <c r="AF193" s="131">
        <f>VLOOKUP(AE193,Sheet2!$A$2:$B$93,2,FALSE)</f>
        <v>175000</v>
      </c>
      <c r="AG193" s="133" t="s">
        <v>47</v>
      </c>
      <c r="AH193" s="131">
        <f>VLOOKUP(AG193,Sheet2!$A$2:$B$93,2,FALSE)</f>
        <v>0</v>
      </c>
    </row>
    <row r="194" spans="1:34">
      <c r="A194" s="1">
        <v>193</v>
      </c>
      <c r="B194" s="2" t="s">
        <v>649</v>
      </c>
      <c r="C194" s="3" t="s">
        <v>563</v>
      </c>
      <c r="D194" s="4" t="s">
        <v>189</v>
      </c>
      <c r="E194" s="5" t="s">
        <v>190</v>
      </c>
      <c r="F194" s="6">
        <f t="shared" ref="F194:F257" si="3">SUM(H194)+J194+L194+N194+P194+R194+T194+V194+X194+Z194+AB194+AD194+AF194+AH194</f>
        <v>1697483</v>
      </c>
      <c r="G194" s="94" t="s">
        <v>50</v>
      </c>
      <c r="H194" s="92">
        <f>VLOOKUP(G194,Sheet2!$A$2:$B$93,2,FALSE)</f>
        <v>0</v>
      </c>
      <c r="I194" s="93" t="s">
        <v>35</v>
      </c>
      <c r="J194" s="92">
        <f>VLOOKUP(I194,Sheet2!$A$2:$B$93,2,FALSE)</f>
        <v>880000</v>
      </c>
      <c r="K194" s="100" t="s">
        <v>132</v>
      </c>
      <c r="L194" s="101">
        <f>VLOOKUP(K194,Sheet2!$A$2:$B$93,2,FALSE)</f>
        <v>413333</v>
      </c>
      <c r="M194" s="100" t="s">
        <v>650</v>
      </c>
      <c r="N194" s="101">
        <f>VLOOKUP(M194,Sheet2!$A$2:$B$93,2,FALSE)</f>
        <v>68000</v>
      </c>
      <c r="O194" s="7" t="s">
        <v>122</v>
      </c>
      <c r="P194" s="8">
        <f>VLOOKUP(O194,Sheet2!$A$2:$B$93,2,FALSE)</f>
        <v>145000</v>
      </c>
      <c r="Q194" s="7" t="s">
        <v>137</v>
      </c>
      <c r="R194" s="8">
        <f>VLOOKUP(Q194,Sheet2!$A$2:$B$93,2,FALSE)</f>
        <v>24900</v>
      </c>
      <c r="S194" s="7" t="s">
        <v>68</v>
      </c>
      <c r="T194" s="8">
        <f>VLOOKUP(S194,Sheet2!$A$2:$B$93,2,FALSE)</f>
        <v>116000</v>
      </c>
      <c r="U194" s="110" t="s">
        <v>79</v>
      </c>
      <c r="V194" s="111">
        <f>VLOOKUP(U194,Sheet2!$A$2:$B$93,2,FALSE)</f>
        <v>0</v>
      </c>
      <c r="W194" s="112" t="s">
        <v>123</v>
      </c>
      <c r="X194" s="111">
        <f>VLOOKUP(W194,Sheet2!$A$2:$B$93,2,FALSE)</f>
        <v>0</v>
      </c>
      <c r="Y194" s="113" t="s">
        <v>80</v>
      </c>
      <c r="Z194" s="111">
        <f>VLOOKUP(Y194,Sheet2!$A$2:$B$93,2,FALSE)</f>
        <v>50250</v>
      </c>
      <c r="AA194" s="125" t="s">
        <v>167</v>
      </c>
      <c r="AB194" s="123">
        <f>VLOOKUP(AA194,Sheet2!$A$2:$B$93,2,FALSE)</f>
        <v>0</v>
      </c>
      <c r="AC194" s="124" t="s">
        <v>45</v>
      </c>
      <c r="AD194" s="123">
        <f>VLOOKUP(AC194,Sheet2!$A$2:$B$93,2,FALSE)</f>
        <v>0</v>
      </c>
      <c r="AE194" s="86" t="s">
        <v>71</v>
      </c>
      <c r="AF194" s="131">
        <f>VLOOKUP(AE194,Sheet2!$A$2:$B$93,2,FALSE)</f>
        <v>0</v>
      </c>
      <c r="AG194" s="133" t="s">
        <v>72</v>
      </c>
      <c r="AH194" s="131">
        <f>VLOOKUP(AG194,Sheet2!$A$2:$B$93,2,FALSE)</f>
        <v>0</v>
      </c>
    </row>
    <row r="195" spans="1:34">
      <c r="A195" s="1">
        <v>194</v>
      </c>
      <c r="B195" s="2" t="s">
        <v>374</v>
      </c>
      <c r="C195" s="3" t="s">
        <v>375</v>
      </c>
      <c r="D195" s="4" t="s">
        <v>374</v>
      </c>
      <c r="E195" s="5" t="s">
        <v>777</v>
      </c>
      <c r="F195" s="6">
        <f t="shared" si="3"/>
        <v>1695333</v>
      </c>
      <c r="G195" s="91" t="s">
        <v>51</v>
      </c>
      <c r="H195" s="92">
        <f>VLOOKUP(G195,Sheet2!$A$2:$B$93,2,FALSE)</f>
        <v>230000</v>
      </c>
      <c r="I195" s="93" t="s">
        <v>94</v>
      </c>
      <c r="J195" s="92">
        <f>VLOOKUP(I195,Sheet2!$A$2:$B$93,2,FALSE)</f>
        <v>230000</v>
      </c>
      <c r="K195" s="100" t="s">
        <v>132</v>
      </c>
      <c r="L195" s="101">
        <f>VLOOKUP(K195,Sheet2!$A$2:$B$93,2,FALSE)</f>
        <v>413333</v>
      </c>
      <c r="M195" s="100" t="s">
        <v>67</v>
      </c>
      <c r="N195" s="101">
        <f>VLOOKUP(M195,Sheet2!$A$2:$B$93,2,FALSE)</f>
        <v>175000</v>
      </c>
      <c r="O195" s="82" t="s">
        <v>38</v>
      </c>
      <c r="P195" s="8">
        <f>VLOOKUP(O195,Sheet2!$A$2:$B$93,2,FALSE)</f>
        <v>0</v>
      </c>
      <c r="Q195" s="7" t="s">
        <v>68</v>
      </c>
      <c r="R195" s="8">
        <f>VLOOKUP(Q195,Sheet2!$A$2:$B$93,2,FALSE)</f>
        <v>116000</v>
      </c>
      <c r="S195" s="7" t="s">
        <v>85</v>
      </c>
      <c r="T195" s="8">
        <f>VLOOKUP(S195,Sheet2!$A$2:$B$93,2,FALSE)</f>
        <v>0</v>
      </c>
      <c r="U195" s="114" t="s">
        <v>61</v>
      </c>
      <c r="V195" s="111">
        <f>VLOOKUP(U195,Sheet2!$A$2:$B$93,2,FALSE)</f>
        <v>230000</v>
      </c>
      <c r="W195" s="112" t="s">
        <v>130</v>
      </c>
      <c r="X195" s="111">
        <f>VLOOKUP(W195,Sheet2!$A$2:$B$93,2,FALSE)</f>
        <v>0</v>
      </c>
      <c r="Y195" s="113" t="s">
        <v>157</v>
      </c>
      <c r="Z195" s="111">
        <f>VLOOKUP(Y195,Sheet2!$A$2:$B$93,2,FALSE)</f>
        <v>37000</v>
      </c>
      <c r="AA195" s="122" t="s">
        <v>44</v>
      </c>
      <c r="AB195" s="123">
        <f>VLOOKUP(AA195,Sheet2!$A$2:$B$93,2,FALSE)</f>
        <v>89000</v>
      </c>
      <c r="AC195" s="124" t="s">
        <v>45</v>
      </c>
      <c r="AD195" s="123">
        <f>VLOOKUP(AC195,Sheet2!$A$2:$B$93,2,FALSE)</f>
        <v>0</v>
      </c>
      <c r="AE195" s="130" t="s">
        <v>46</v>
      </c>
      <c r="AF195" s="131">
        <f>VLOOKUP(AE195,Sheet2!$A$2:$B$93,2,FALSE)</f>
        <v>175000</v>
      </c>
      <c r="AG195" s="133" t="s">
        <v>71</v>
      </c>
      <c r="AH195" s="131">
        <f>VLOOKUP(AG195,Sheet2!$A$2:$B$93,2,FALSE)</f>
        <v>0</v>
      </c>
    </row>
    <row r="196" spans="1:34">
      <c r="A196" s="1">
        <v>195</v>
      </c>
      <c r="B196" s="2" t="s">
        <v>661</v>
      </c>
      <c r="C196" s="3" t="s">
        <v>458</v>
      </c>
      <c r="D196" s="4" t="s">
        <v>215</v>
      </c>
      <c r="E196" s="5" t="s">
        <v>777</v>
      </c>
      <c r="F196" s="6">
        <f t="shared" si="3"/>
        <v>1649667</v>
      </c>
      <c r="G196" s="91" t="s">
        <v>101</v>
      </c>
      <c r="H196" s="92">
        <f>VLOOKUP(G196,Sheet2!$A$2:$B$93,2,FALSE)</f>
        <v>89000</v>
      </c>
      <c r="I196" s="93" t="s">
        <v>35</v>
      </c>
      <c r="J196" s="92">
        <f>VLOOKUP(I196,Sheet2!$A$2:$B$93,2,FALSE)</f>
        <v>880000</v>
      </c>
      <c r="K196" s="100" t="s">
        <v>147</v>
      </c>
      <c r="L196" s="101">
        <f>VLOOKUP(K196,Sheet2!$A$2:$B$93,2,FALSE)</f>
        <v>89000</v>
      </c>
      <c r="M196" s="102" t="s">
        <v>284</v>
      </c>
      <c r="N196" s="101">
        <f>VLOOKUP(M196,Sheet2!$A$2:$B$93,2,FALSE)</f>
        <v>0</v>
      </c>
      <c r="O196" s="107" t="s">
        <v>216</v>
      </c>
      <c r="P196" s="8">
        <f>VLOOKUP(O196,Sheet2!$A$2:$B$93,2,FALSE)</f>
        <v>145000</v>
      </c>
      <c r="Q196" s="82" t="s">
        <v>38</v>
      </c>
      <c r="R196" s="8">
        <f>VLOOKUP(Q196,Sheet2!$A$2:$B$93,2,FALSE)</f>
        <v>0</v>
      </c>
      <c r="S196" s="107" t="s">
        <v>39</v>
      </c>
      <c r="T196" s="8">
        <f>VLOOKUP(S196,Sheet2!$A$2:$B$93,2,FALSE)</f>
        <v>311667</v>
      </c>
      <c r="U196" s="114" t="s">
        <v>43</v>
      </c>
      <c r="V196" s="111">
        <f>VLOOKUP(U196,Sheet2!$A$2:$B$93,2,FALSE)</f>
        <v>46000</v>
      </c>
      <c r="W196" s="112" t="s">
        <v>205</v>
      </c>
      <c r="X196" s="111">
        <f>VLOOKUP(W196,Sheet2!$A$2:$B$93,2,FALSE)</f>
        <v>0</v>
      </c>
      <c r="Y196" s="112" t="s">
        <v>123</v>
      </c>
      <c r="Z196" s="111">
        <f>VLOOKUP(Y196,Sheet2!$A$2:$B$93,2,FALSE)</f>
        <v>0</v>
      </c>
      <c r="AA196" s="125" t="s">
        <v>45</v>
      </c>
      <c r="AB196" s="123">
        <f>VLOOKUP(AA196,Sheet2!$A$2:$B$93,2,FALSE)</f>
        <v>0</v>
      </c>
      <c r="AC196" s="126" t="s">
        <v>55</v>
      </c>
      <c r="AD196" s="123">
        <f>VLOOKUP(AC196,Sheet2!$A$2:$B$93,2,FALSE)</f>
        <v>89000</v>
      </c>
      <c r="AE196" s="86" t="s">
        <v>71</v>
      </c>
      <c r="AF196" s="131">
        <f>VLOOKUP(AE196,Sheet2!$A$2:$B$93,2,FALSE)</f>
        <v>0</v>
      </c>
      <c r="AG196" s="133" t="s">
        <v>102</v>
      </c>
      <c r="AH196" s="131">
        <f>VLOOKUP(AG196,Sheet2!$A$2:$B$93,2,FALSE)</f>
        <v>0</v>
      </c>
    </row>
    <row r="197" spans="1:34">
      <c r="A197" s="1">
        <v>196</v>
      </c>
      <c r="B197" s="2" t="s">
        <v>723</v>
      </c>
      <c r="C197" s="3" t="s">
        <v>722</v>
      </c>
      <c r="D197" s="4" t="s">
        <v>189</v>
      </c>
      <c r="E197" s="5" t="s">
        <v>190</v>
      </c>
      <c r="F197" s="6">
        <f t="shared" si="3"/>
        <v>1648300</v>
      </c>
      <c r="G197" s="94" t="s">
        <v>84</v>
      </c>
      <c r="H197" s="92">
        <f>VLOOKUP(G197,Sheet2!$A$2:$B$93,2,FALSE)</f>
        <v>0</v>
      </c>
      <c r="I197" s="93" t="s">
        <v>35</v>
      </c>
      <c r="J197" s="92">
        <f>VLOOKUP(I197,Sheet2!$A$2:$B$93,2,FALSE)</f>
        <v>880000</v>
      </c>
      <c r="K197" s="100" t="s">
        <v>179</v>
      </c>
      <c r="L197" s="101">
        <f>VLOOKUP(K197,Sheet2!$A$2:$B$93,2,FALSE)</f>
        <v>68000</v>
      </c>
      <c r="M197" s="100" t="s">
        <v>67</v>
      </c>
      <c r="N197" s="101">
        <f>VLOOKUP(M197,Sheet2!$A$2:$B$93,2,FALSE)</f>
        <v>175000</v>
      </c>
      <c r="O197" s="7" t="s">
        <v>122</v>
      </c>
      <c r="P197" s="8">
        <f>VLOOKUP(O197,Sheet2!$A$2:$B$93,2,FALSE)</f>
        <v>145000</v>
      </c>
      <c r="Q197" s="7" t="s">
        <v>97</v>
      </c>
      <c r="R197" s="8">
        <f>VLOOKUP(Q197,Sheet2!$A$2:$B$93,2,FALSE)</f>
        <v>68000</v>
      </c>
      <c r="S197" s="7" t="s">
        <v>137</v>
      </c>
      <c r="T197" s="8">
        <f>VLOOKUP(S197,Sheet2!$A$2:$B$93,2,FALSE)</f>
        <v>24900</v>
      </c>
      <c r="U197" s="110" t="s">
        <v>90</v>
      </c>
      <c r="V197" s="111">
        <f>VLOOKUP(U197,Sheet2!$A$2:$B$93,2,FALSE)</f>
        <v>0</v>
      </c>
      <c r="W197" s="113" t="s">
        <v>145</v>
      </c>
      <c r="X197" s="111">
        <f>VLOOKUP(W197,Sheet2!$A$2:$B$93,2,FALSE)</f>
        <v>23400</v>
      </c>
      <c r="Y197" s="112" t="s">
        <v>123</v>
      </c>
      <c r="Z197" s="111">
        <f>VLOOKUP(Y197,Sheet2!$A$2:$B$93,2,FALSE)</f>
        <v>0</v>
      </c>
      <c r="AA197" s="122" t="s">
        <v>55</v>
      </c>
      <c r="AB197" s="123">
        <f>VLOOKUP(AA197,Sheet2!$A$2:$B$93,2,FALSE)</f>
        <v>89000</v>
      </c>
      <c r="AC197" s="124" t="s">
        <v>91</v>
      </c>
      <c r="AD197" s="123">
        <f>VLOOKUP(AC197,Sheet2!$A$2:$B$93,2,FALSE)</f>
        <v>0</v>
      </c>
      <c r="AE197" s="130" t="s">
        <v>46</v>
      </c>
      <c r="AF197" s="131">
        <f>VLOOKUP(AE197,Sheet2!$A$2:$B$93,2,FALSE)</f>
        <v>175000</v>
      </c>
      <c r="AG197" s="133" t="s">
        <v>102</v>
      </c>
      <c r="AH197" s="131">
        <f>VLOOKUP(AG197,Sheet2!$A$2:$B$93,2,FALSE)</f>
        <v>0</v>
      </c>
    </row>
    <row r="198" spans="1:34">
      <c r="A198" s="1">
        <v>197</v>
      </c>
      <c r="B198" s="2" t="s">
        <v>343</v>
      </c>
      <c r="C198" s="3" t="s">
        <v>344</v>
      </c>
      <c r="D198" s="4" t="s">
        <v>343</v>
      </c>
      <c r="E198" s="5" t="s">
        <v>777</v>
      </c>
      <c r="F198" s="6">
        <f t="shared" si="3"/>
        <v>1635967</v>
      </c>
      <c r="G198" s="91" t="s">
        <v>51</v>
      </c>
      <c r="H198" s="92">
        <f>VLOOKUP(G198,Sheet2!$A$2:$B$93,2,FALSE)</f>
        <v>230000</v>
      </c>
      <c r="I198" s="93" t="s">
        <v>94</v>
      </c>
      <c r="J198" s="92">
        <f>VLOOKUP(I198,Sheet2!$A$2:$B$93,2,FALSE)</f>
        <v>230000</v>
      </c>
      <c r="K198" s="100" t="s">
        <v>36</v>
      </c>
      <c r="L198" s="101">
        <f>VLOOKUP(K198,Sheet2!$A$2:$B$93,2,FALSE)</f>
        <v>27467</v>
      </c>
      <c r="M198" s="100" t="s">
        <v>67</v>
      </c>
      <c r="N198" s="101">
        <f>VLOOKUP(M198,Sheet2!$A$2:$B$93,2,FALSE)</f>
        <v>175000</v>
      </c>
      <c r="O198" s="7" t="s">
        <v>175</v>
      </c>
      <c r="P198" s="8">
        <f>VLOOKUP(O198,Sheet2!$A$2:$B$93,2,FALSE)</f>
        <v>116000</v>
      </c>
      <c r="Q198" s="7" t="s">
        <v>53</v>
      </c>
      <c r="R198" s="8">
        <f>VLOOKUP(Q198,Sheet2!$A$2:$B$93,2,FALSE)</f>
        <v>56500</v>
      </c>
      <c r="S198" s="7" t="s">
        <v>68</v>
      </c>
      <c r="T198" s="8">
        <f>VLOOKUP(S198,Sheet2!$A$2:$B$93,2,FALSE)</f>
        <v>116000</v>
      </c>
      <c r="U198" s="114" t="s">
        <v>61</v>
      </c>
      <c r="V198" s="111">
        <f>VLOOKUP(U198,Sheet2!$A$2:$B$93,2,FALSE)</f>
        <v>230000</v>
      </c>
      <c r="W198" s="113" t="s">
        <v>43</v>
      </c>
      <c r="X198" s="111">
        <f>VLOOKUP(W198,Sheet2!$A$2:$B$93,2,FALSE)</f>
        <v>46000</v>
      </c>
      <c r="Y198" s="113" t="s">
        <v>70</v>
      </c>
      <c r="Z198" s="111">
        <f>VLOOKUP(Y198,Sheet2!$A$2:$B$93,2,FALSE)</f>
        <v>145000</v>
      </c>
      <c r="AA198" s="122" t="s">
        <v>44</v>
      </c>
      <c r="AB198" s="123">
        <f>VLOOKUP(AA198,Sheet2!$A$2:$B$93,2,FALSE)</f>
        <v>89000</v>
      </c>
      <c r="AC198" s="124" t="s">
        <v>45</v>
      </c>
      <c r="AD198" s="123">
        <f>VLOOKUP(AC198,Sheet2!$A$2:$B$93,2,FALSE)</f>
        <v>0</v>
      </c>
      <c r="AE198" s="130" t="s">
        <v>46</v>
      </c>
      <c r="AF198" s="131">
        <f>VLOOKUP(AE198,Sheet2!$A$2:$B$93,2,FALSE)</f>
        <v>175000</v>
      </c>
      <c r="AG198" s="133" t="s">
        <v>47</v>
      </c>
      <c r="AH198" s="131">
        <f>VLOOKUP(AG198,Sheet2!$A$2:$B$93,2,FALSE)</f>
        <v>0</v>
      </c>
    </row>
    <row r="199" spans="1:34">
      <c r="A199" s="1">
        <v>198</v>
      </c>
      <c r="B199" s="2" t="s">
        <v>334</v>
      </c>
      <c r="C199" s="3" t="s">
        <v>332</v>
      </c>
      <c r="D199" s="4" t="s">
        <v>333</v>
      </c>
      <c r="E199" s="5" t="s">
        <v>777</v>
      </c>
      <c r="F199" s="6">
        <f t="shared" si="3"/>
        <v>1622167</v>
      </c>
      <c r="G199" s="91" t="s">
        <v>109</v>
      </c>
      <c r="H199" s="92">
        <f>VLOOKUP(G199,Sheet2!$A$2:$B$93,2,FALSE)</f>
        <v>230000</v>
      </c>
      <c r="I199" s="95" t="s">
        <v>58</v>
      </c>
      <c r="J199" s="92">
        <f>VLOOKUP(I199,Sheet2!$A$2:$B$93,2,FALSE)</f>
        <v>50250</v>
      </c>
      <c r="K199" s="100" t="s">
        <v>147</v>
      </c>
      <c r="L199" s="101">
        <f>VLOOKUP(K199,Sheet2!$A$2:$B$93,2,FALSE)</f>
        <v>89000</v>
      </c>
      <c r="M199" s="100" t="s">
        <v>179</v>
      </c>
      <c r="N199" s="101">
        <f>VLOOKUP(M199,Sheet2!$A$2:$B$93,2,FALSE)</f>
        <v>68000</v>
      </c>
      <c r="O199" s="7" t="s">
        <v>68</v>
      </c>
      <c r="P199" s="8">
        <f>VLOOKUP(O199,Sheet2!$A$2:$B$93,2,FALSE)</f>
        <v>116000</v>
      </c>
      <c r="Q199" s="107" t="s">
        <v>39</v>
      </c>
      <c r="R199" s="8">
        <f>VLOOKUP(Q199,Sheet2!$A$2:$B$93,2,FALSE)</f>
        <v>311667</v>
      </c>
      <c r="S199" s="107" t="s">
        <v>163</v>
      </c>
      <c r="T199" s="8">
        <f>VLOOKUP(S199,Sheet2!$A$2:$B$93,2,FALSE)</f>
        <v>68000</v>
      </c>
      <c r="U199" s="114" t="s">
        <v>61</v>
      </c>
      <c r="V199" s="111">
        <f>VLOOKUP(U199,Sheet2!$A$2:$B$93,2,FALSE)</f>
        <v>230000</v>
      </c>
      <c r="W199" s="113" t="s">
        <v>80</v>
      </c>
      <c r="X199" s="111">
        <f>VLOOKUP(W199,Sheet2!$A$2:$B$93,2,FALSE)</f>
        <v>50250</v>
      </c>
      <c r="Y199" s="113" t="s">
        <v>70</v>
      </c>
      <c r="Z199" s="111">
        <f>VLOOKUP(Y199,Sheet2!$A$2:$B$93,2,FALSE)</f>
        <v>145000</v>
      </c>
      <c r="AA199" s="125" t="s">
        <v>45</v>
      </c>
      <c r="AB199" s="123">
        <f>VLOOKUP(AA199,Sheet2!$A$2:$B$93,2,FALSE)</f>
        <v>0</v>
      </c>
      <c r="AC199" s="126" t="s">
        <v>55</v>
      </c>
      <c r="AD199" s="123">
        <f>VLOOKUP(AC199,Sheet2!$A$2:$B$93,2,FALSE)</f>
        <v>89000</v>
      </c>
      <c r="AE199" s="130" t="s">
        <v>46</v>
      </c>
      <c r="AF199" s="131">
        <f>VLOOKUP(AE199,Sheet2!$A$2:$B$93,2,FALSE)</f>
        <v>175000</v>
      </c>
      <c r="AG199" s="133" t="s">
        <v>71</v>
      </c>
      <c r="AH199" s="131">
        <f>VLOOKUP(AG199,Sheet2!$A$2:$B$93,2,FALSE)</f>
        <v>0</v>
      </c>
    </row>
    <row r="200" spans="1:34">
      <c r="A200" s="1">
        <v>199</v>
      </c>
      <c r="B200" s="2" t="s">
        <v>547</v>
      </c>
      <c r="C200" s="3" t="s">
        <v>548</v>
      </c>
      <c r="D200" s="4" t="s">
        <v>547</v>
      </c>
      <c r="E200" s="5" t="s">
        <v>777</v>
      </c>
      <c r="F200" s="6">
        <f t="shared" si="3"/>
        <v>1622000</v>
      </c>
      <c r="G200" s="94" t="s">
        <v>50</v>
      </c>
      <c r="H200" s="92">
        <f>VLOOKUP(G200,Sheet2!$A$2:$B$93,2,FALSE)</f>
        <v>0</v>
      </c>
      <c r="I200" s="93" t="s">
        <v>35</v>
      </c>
      <c r="J200" s="92">
        <f>VLOOKUP(I200,Sheet2!$A$2:$B$93,2,FALSE)</f>
        <v>880000</v>
      </c>
      <c r="K200" s="102" t="s">
        <v>52</v>
      </c>
      <c r="L200" s="101">
        <f>VLOOKUP(K200,Sheet2!$A$2:$B$93,2,FALSE)</f>
        <v>0</v>
      </c>
      <c r="M200" s="100" t="s">
        <v>67</v>
      </c>
      <c r="N200" s="101">
        <f>VLOOKUP(M200,Sheet2!$A$2:$B$93,2,FALSE)</f>
        <v>175000</v>
      </c>
      <c r="O200" s="7" t="s">
        <v>122</v>
      </c>
      <c r="P200" s="8">
        <f>VLOOKUP(O200,Sheet2!$A$2:$B$93,2,FALSE)</f>
        <v>145000</v>
      </c>
      <c r="Q200" s="7" t="s">
        <v>97</v>
      </c>
      <c r="R200" s="8">
        <f>VLOOKUP(Q200,Sheet2!$A$2:$B$93,2,FALSE)</f>
        <v>68000</v>
      </c>
      <c r="S200" s="7" t="s">
        <v>89</v>
      </c>
      <c r="T200" s="8">
        <f>VLOOKUP(S200,Sheet2!$A$2:$B$93,2,FALSE)</f>
        <v>37000</v>
      </c>
      <c r="U200" s="114" t="s">
        <v>74</v>
      </c>
      <c r="V200" s="111">
        <f>VLOOKUP(U200,Sheet2!$A$2:$B$93,2,FALSE)</f>
        <v>37000</v>
      </c>
      <c r="W200" s="113" t="s">
        <v>43</v>
      </c>
      <c r="X200" s="111">
        <f>VLOOKUP(W200,Sheet2!$A$2:$B$93,2,FALSE)</f>
        <v>46000</v>
      </c>
      <c r="Y200" s="113" t="s">
        <v>70</v>
      </c>
      <c r="Z200" s="111">
        <f>VLOOKUP(Y200,Sheet2!$A$2:$B$93,2,FALSE)</f>
        <v>145000</v>
      </c>
      <c r="AA200" s="122" t="s">
        <v>44</v>
      </c>
      <c r="AB200" s="123">
        <f>VLOOKUP(AA200,Sheet2!$A$2:$B$93,2,FALSE)</f>
        <v>89000</v>
      </c>
      <c r="AC200" s="124" t="s">
        <v>167</v>
      </c>
      <c r="AD200" s="123">
        <f>VLOOKUP(AC200,Sheet2!$A$2:$B$93,2,FALSE)</f>
        <v>0</v>
      </c>
      <c r="AE200" s="86" t="s">
        <v>102</v>
      </c>
      <c r="AF200" s="131">
        <f>VLOOKUP(AE200,Sheet2!$A$2:$B$93,2,FALSE)</f>
        <v>0</v>
      </c>
      <c r="AG200" s="133" t="s">
        <v>47</v>
      </c>
      <c r="AH200" s="131">
        <f>VLOOKUP(AG200,Sheet2!$A$2:$B$93,2,FALSE)</f>
        <v>0</v>
      </c>
    </row>
    <row r="201" spans="1:34">
      <c r="A201" s="1">
        <v>200</v>
      </c>
      <c r="B201" s="2" t="s">
        <v>557</v>
      </c>
      <c r="C201" s="3" t="s">
        <v>558</v>
      </c>
      <c r="D201" s="4" t="s">
        <v>557</v>
      </c>
      <c r="E201" s="5" t="s">
        <v>777</v>
      </c>
      <c r="F201" s="6">
        <f t="shared" si="3"/>
        <v>1607384</v>
      </c>
      <c r="G201" s="91" t="s">
        <v>51</v>
      </c>
      <c r="H201" s="92">
        <f>VLOOKUP(G201,Sheet2!$A$2:$B$93,2,FALSE)</f>
        <v>230000</v>
      </c>
      <c r="I201" s="93" t="s">
        <v>94</v>
      </c>
      <c r="J201" s="92">
        <f>VLOOKUP(I201,Sheet2!$A$2:$B$93,2,FALSE)</f>
        <v>230000</v>
      </c>
      <c r="K201" s="100" t="s">
        <v>36</v>
      </c>
      <c r="L201" s="101">
        <f>VLOOKUP(K201,Sheet2!$A$2:$B$93,2,FALSE)</f>
        <v>27467</v>
      </c>
      <c r="M201" s="100" t="s">
        <v>67</v>
      </c>
      <c r="N201" s="101">
        <f>VLOOKUP(M201,Sheet2!$A$2:$B$93,2,FALSE)</f>
        <v>175000</v>
      </c>
      <c r="O201" s="7" t="s">
        <v>97</v>
      </c>
      <c r="P201" s="8">
        <f>VLOOKUP(O201,Sheet2!$A$2:$B$93,2,FALSE)</f>
        <v>68000</v>
      </c>
      <c r="Q201" s="107" t="s">
        <v>39</v>
      </c>
      <c r="R201" s="8">
        <f>VLOOKUP(Q201,Sheet2!$A$2:$B$93,2,FALSE)</f>
        <v>311667</v>
      </c>
      <c r="S201" s="7" t="s">
        <v>68</v>
      </c>
      <c r="T201" s="8">
        <f>VLOOKUP(S201,Sheet2!$A$2:$B$93,2,FALSE)</f>
        <v>116000</v>
      </c>
      <c r="U201" s="110" t="s">
        <v>41</v>
      </c>
      <c r="V201" s="111">
        <f>VLOOKUP(U201,Sheet2!$A$2:$B$93,2,FALSE)</f>
        <v>0</v>
      </c>
      <c r="W201" s="113" t="s">
        <v>43</v>
      </c>
      <c r="X201" s="111">
        <f>VLOOKUP(W201,Sheet2!$A$2:$B$93,2,FALSE)</f>
        <v>46000</v>
      </c>
      <c r="Y201" s="113" t="s">
        <v>80</v>
      </c>
      <c r="Z201" s="111">
        <f>VLOOKUP(Y201,Sheet2!$A$2:$B$93,2,FALSE)</f>
        <v>50250</v>
      </c>
      <c r="AA201" s="122" t="s">
        <v>44</v>
      </c>
      <c r="AB201" s="123">
        <f>VLOOKUP(AA201,Sheet2!$A$2:$B$93,2,FALSE)</f>
        <v>89000</v>
      </c>
      <c r="AC201" s="126" t="s">
        <v>55</v>
      </c>
      <c r="AD201" s="123">
        <f>VLOOKUP(AC201,Sheet2!$A$2:$B$93,2,FALSE)</f>
        <v>89000</v>
      </c>
      <c r="AE201" s="130" t="s">
        <v>46</v>
      </c>
      <c r="AF201" s="131">
        <f>VLOOKUP(AE201,Sheet2!$A$2:$B$93,2,FALSE)</f>
        <v>175000</v>
      </c>
      <c r="AG201" s="133" t="s">
        <v>102</v>
      </c>
      <c r="AH201" s="131">
        <f>VLOOKUP(AG201,Sheet2!$A$2:$B$93,2,FALSE)</f>
        <v>0</v>
      </c>
    </row>
    <row r="202" spans="1:34">
      <c r="A202" s="1">
        <v>201</v>
      </c>
      <c r="B202" s="2" t="s">
        <v>336</v>
      </c>
      <c r="C202" s="3" t="s">
        <v>337</v>
      </c>
      <c r="D202" s="4" t="s">
        <v>338</v>
      </c>
      <c r="E202" s="5" t="s">
        <v>777</v>
      </c>
      <c r="F202" s="6">
        <f t="shared" si="3"/>
        <v>1601667</v>
      </c>
      <c r="G202" s="91" t="s">
        <v>51</v>
      </c>
      <c r="H202" s="92">
        <f>VLOOKUP(G202,Sheet2!$A$2:$B$93,2,FALSE)</f>
        <v>230000</v>
      </c>
      <c r="I202" s="93" t="s">
        <v>94</v>
      </c>
      <c r="J202" s="92">
        <f>VLOOKUP(I202,Sheet2!$A$2:$B$93,2,FALSE)</f>
        <v>230000</v>
      </c>
      <c r="K202" s="102" t="s">
        <v>52</v>
      </c>
      <c r="L202" s="101">
        <f>VLOOKUP(K202,Sheet2!$A$2:$B$93,2,FALSE)</f>
        <v>0</v>
      </c>
      <c r="M202" s="100" t="s">
        <v>179</v>
      </c>
      <c r="N202" s="101">
        <f>VLOOKUP(M202,Sheet2!$A$2:$B$93,2,FALSE)</f>
        <v>68000</v>
      </c>
      <c r="O202" s="7" t="s">
        <v>68</v>
      </c>
      <c r="P202" s="8">
        <f>VLOOKUP(O202,Sheet2!$A$2:$B$93,2,FALSE)</f>
        <v>116000</v>
      </c>
      <c r="Q202" s="107" t="s">
        <v>39</v>
      </c>
      <c r="R202" s="8">
        <f>VLOOKUP(Q202,Sheet2!$A$2:$B$93,2,FALSE)</f>
        <v>311667</v>
      </c>
      <c r="S202" s="7" t="s">
        <v>85</v>
      </c>
      <c r="T202" s="8">
        <f>VLOOKUP(S202,Sheet2!$A$2:$B$93,2,FALSE)</f>
        <v>0</v>
      </c>
      <c r="U202" s="114" t="s">
        <v>54</v>
      </c>
      <c r="V202" s="111">
        <f>VLOOKUP(U202,Sheet2!$A$2:$B$93,2,FALSE)</f>
        <v>175000</v>
      </c>
      <c r="W202" s="113" t="s">
        <v>69</v>
      </c>
      <c r="X202" s="111">
        <f>VLOOKUP(W202,Sheet2!$A$2:$B$93,2,FALSE)</f>
        <v>145000</v>
      </c>
      <c r="Y202" s="113" t="s">
        <v>124</v>
      </c>
      <c r="Z202" s="111">
        <f>VLOOKUP(Y202,Sheet2!$A$2:$B$93,2,FALSE)</f>
        <v>37000</v>
      </c>
      <c r="AA202" s="122" t="s">
        <v>44</v>
      </c>
      <c r="AB202" s="123">
        <f>VLOOKUP(AA202,Sheet2!$A$2:$B$93,2,FALSE)</f>
        <v>89000</v>
      </c>
      <c r="AC202" s="124" t="s">
        <v>91</v>
      </c>
      <c r="AD202" s="123">
        <f>VLOOKUP(AC202,Sheet2!$A$2:$B$93,2,FALSE)</f>
        <v>0</v>
      </c>
      <c r="AE202" s="130" t="s">
        <v>46</v>
      </c>
      <c r="AF202" s="131">
        <f>VLOOKUP(AE202,Sheet2!$A$2:$B$93,2,FALSE)</f>
        <v>175000</v>
      </c>
      <c r="AG202" s="134" t="s">
        <v>63</v>
      </c>
      <c r="AH202" s="131">
        <f>VLOOKUP(AG202,Sheet2!$A$2:$B$93,2,FALSE)</f>
        <v>25000</v>
      </c>
    </row>
    <row r="203" spans="1:34">
      <c r="A203" s="1">
        <v>202</v>
      </c>
      <c r="B203" s="2" t="s">
        <v>319</v>
      </c>
      <c r="C203" s="3" t="s">
        <v>316</v>
      </c>
      <c r="D203" s="4" t="s">
        <v>197</v>
      </c>
      <c r="E203" s="5" t="s">
        <v>198</v>
      </c>
      <c r="F203" s="6">
        <f t="shared" si="3"/>
        <v>1600250</v>
      </c>
      <c r="G203" s="91" t="s">
        <v>77</v>
      </c>
      <c r="H203" s="92">
        <f>VLOOKUP(G203,Sheet2!$A$2:$B$93,2,FALSE)</f>
        <v>413333</v>
      </c>
      <c r="I203" s="95" t="s">
        <v>101</v>
      </c>
      <c r="J203" s="92">
        <f>VLOOKUP(I203,Sheet2!$A$2:$B$93,2,FALSE)</f>
        <v>89000</v>
      </c>
      <c r="K203" s="102" t="s">
        <v>52</v>
      </c>
      <c r="L203" s="101">
        <f>VLOOKUP(K203,Sheet2!$A$2:$B$93,2,FALSE)</f>
        <v>0</v>
      </c>
      <c r="M203" s="100" t="s">
        <v>147</v>
      </c>
      <c r="N203" s="101">
        <f>VLOOKUP(M203,Sheet2!$A$2:$B$93,2,FALSE)</f>
        <v>89000</v>
      </c>
      <c r="O203" s="82" t="s">
        <v>59</v>
      </c>
      <c r="P203" s="8">
        <f>VLOOKUP(O203,Sheet2!$A$2:$B$93,2,FALSE)</f>
        <v>0</v>
      </c>
      <c r="Q203" s="107" t="s">
        <v>39</v>
      </c>
      <c r="R203" s="8">
        <f>VLOOKUP(Q203,Sheet2!$A$2:$B$93,2,FALSE)</f>
        <v>311667</v>
      </c>
      <c r="S203" s="7" t="s">
        <v>122</v>
      </c>
      <c r="T203" s="8">
        <f>VLOOKUP(S203,Sheet2!$A$2:$B$93,2,FALSE)</f>
        <v>145000</v>
      </c>
      <c r="U203" s="114" t="s">
        <v>69</v>
      </c>
      <c r="V203" s="111">
        <f>VLOOKUP(U203,Sheet2!$A$2:$B$93,2,FALSE)</f>
        <v>145000</v>
      </c>
      <c r="W203" s="113" t="s">
        <v>60</v>
      </c>
      <c r="X203" s="111">
        <f>VLOOKUP(W203,Sheet2!$A$2:$B$93,2,FALSE)</f>
        <v>68000</v>
      </c>
      <c r="Y203" s="113" t="s">
        <v>80</v>
      </c>
      <c r="Z203" s="111">
        <f>VLOOKUP(Y203,Sheet2!$A$2:$B$93,2,FALSE)</f>
        <v>50250</v>
      </c>
      <c r="AA203" s="122" t="s">
        <v>44</v>
      </c>
      <c r="AB203" s="123">
        <f>VLOOKUP(AA203,Sheet2!$A$2:$B$93,2,FALSE)</f>
        <v>89000</v>
      </c>
      <c r="AC203" s="124" t="s">
        <v>45</v>
      </c>
      <c r="AD203" s="123">
        <f>VLOOKUP(AC203,Sheet2!$A$2:$B$93,2,FALSE)</f>
        <v>0</v>
      </c>
      <c r="AE203" s="130" t="s">
        <v>46</v>
      </c>
      <c r="AF203" s="131">
        <f>VLOOKUP(AE203,Sheet2!$A$2:$B$93,2,FALSE)</f>
        <v>175000</v>
      </c>
      <c r="AG203" s="134" t="s">
        <v>63</v>
      </c>
      <c r="AH203" s="131">
        <f>VLOOKUP(AG203,Sheet2!$A$2:$B$93,2,FALSE)</f>
        <v>25000</v>
      </c>
    </row>
    <row r="204" spans="1:34">
      <c r="A204" s="1">
        <v>203</v>
      </c>
      <c r="B204" s="2" t="s">
        <v>456</v>
      </c>
      <c r="C204" s="3" t="s">
        <v>457</v>
      </c>
      <c r="D204" s="4" t="s">
        <v>456</v>
      </c>
      <c r="E204" s="5"/>
      <c r="F204" s="6">
        <f t="shared" si="3"/>
        <v>1597167</v>
      </c>
      <c r="G204" s="91" t="s">
        <v>51</v>
      </c>
      <c r="H204" s="92">
        <f>VLOOKUP(G204,Sheet2!$A$2:$B$93,2,FALSE)</f>
        <v>230000</v>
      </c>
      <c r="I204" s="95" t="s">
        <v>58</v>
      </c>
      <c r="J204" s="92">
        <f>VLOOKUP(I204,Sheet2!$A$2:$B$93,2,FALSE)</f>
        <v>50250</v>
      </c>
      <c r="K204" s="103" t="s">
        <v>153</v>
      </c>
      <c r="L204" s="101">
        <f>VLOOKUP(K204,Sheet2!$A$2:$B$93,2,FALSE)</f>
        <v>230000</v>
      </c>
      <c r="M204" s="100" t="s">
        <v>67</v>
      </c>
      <c r="N204" s="101">
        <f>VLOOKUP(M204,Sheet2!$A$2:$B$93,2,FALSE)</f>
        <v>175000</v>
      </c>
      <c r="O204" s="7" t="s">
        <v>175</v>
      </c>
      <c r="P204" s="8">
        <f>VLOOKUP(O204,Sheet2!$A$2:$B$93,2,FALSE)</f>
        <v>116000</v>
      </c>
      <c r="Q204" s="82" t="s">
        <v>38</v>
      </c>
      <c r="R204" s="8">
        <f>VLOOKUP(Q204,Sheet2!$A$2:$B$93,2,FALSE)</f>
        <v>0</v>
      </c>
      <c r="S204" s="107" t="s">
        <v>39</v>
      </c>
      <c r="T204" s="8">
        <f>VLOOKUP(S204,Sheet2!$A$2:$B$93,2,FALSE)</f>
        <v>311667</v>
      </c>
      <c r="U204" s="114" t="s">
        <v>80</v>
      </c>
      <c r="V204" s="111">
        <f>VLOOKUP(U204,Sheet2!$A$2:$B$93,2,FALSE)</f>
        <v>50250</v>
      </c>
      <c r="W204" s="112" t="s">
        <v>123</v>
      </c>
      <c r="X204" s="111">
        <f>VLOOKUP(W204,Sheet2!$A$2:$B$93,2,FALSE)</f>
        <v>0</v>
      </c>
      <c r="Y204" s="113" t="s">
        <v>70</v>
      </c>
      <c r="Z204" s="111">
        <f>VLOOKUP(Y204,Sheet2!$A$2:$B$93,2,FALSE)</f>
        <v>145000</v>
      </c>
      <c r="AA204" s="122" t="s">
        <v>44</v>
      </c>
      <c r="AB204" s="123">
        <f>VLOOKUP(AA204,Sheet2!$A$2:$B$93,2,FALSE)</f>
        <v>89000</v>
      </c>
      <c r="AC204" s="124" t="s">
        <v>45</v>
      </c>
      <c r="AD204" s="123">
        <f>VLOOKUP(AC204,Sheet2!$A$2:$B$93,2,FALSE)</f>
        <v>0</v>
      </c>
      <c r="AE204" s="130" t="s">
        <v>46</v>
      </c>
      <c r="AF204" s="131">
        <f>VLOOKUP(AE204,Sheet2!$A$2:$B$93,2,FALSE)</f>
        <v>175000</v>
      </c>
      <c r="AG204" s="134" t="s">
        <v>63</v>
      </c>
      <c r="AH204" s="131">
        <f>VLOOKUP(AG204,Sheet2!$A$2:$B$93,2,FALSE)</f>
        <v>25000</v>
      </c>
    </row>
    <row r="205" spans="1:34">
      <c r="A205" s="1">
        <v>204</v>
      </c>
      <c r="B205" s="2" t="s">
        <v>441</v>
      </c>
      <c r="C205" s="3" t="s">
        <v>442</v>
      </c>
      <c r="D205" s="4" t="s">
        <v>443</v>
      </c>
      <c r="E205" s="5" t="s">
        <v>777</v>
      </c>
      <c r="F205" s="6">
        <f t="shared" si="3"/>
        <v>1588167</v>
      </c>
      <c r="G205" s="91" t="s">
        <v>58</v>
      </c>
      <c r="H205" s="92">
        <f>VLOOKUP(G205,Sheet2!$A$2:$B$93,2,FALSE)</f>
        <v>50250</v>
      </c>
      <c r="I205" s="93" t="s">
        <v>94</v>
      </c>
      <c r="J205" s="92">
        <f>VLOOKUP(I205,Sheet2!$A$2:$B$93,2,FALSE)</f>
        <v>230000</v>
      </c>
      <c r="K205" s="103" t="s">
        <v>153</v>
      </c>
      <c r="L205" s="101">
        <f>VLOOKUP(K205,Sheet2!$A$2:$B$93,2,FALSE)</f>
        <v>230000</v>
      </c>
      <c r="M205" s="100" t="s">
        <v>67</v>
      </c>
      <c r="N205" s="101">
        <f>VLOOKUP(M205,Sheet2!$A$2:$B$93,2,FALSE)</f>
        <v>175000</v>
      </c>
      <c r="O205" s="7" t="s">
        <v>97</v>
      </c>
      <c r="P205" s="8">
        <f>VLOOKUP(O205,Sheet2!$A$2:$B$93,2,FALSE)</f>
        <v>68000</v>
      </c>
      <c r="Q205" s="7" t="s">
        <v>85</v>
      </c>
      <c r="R205" s="8">
        <f>VLOOKUP(Q205,Sheet2!$A$2:$B$93,2,FALSE)</f>
        <v>0</v>
      </c>
      <c r="S205" s="7" t="s">
        <v>68</v>
      </c>
      <c r="T205" s="8">
        <f>VLOOKUP(S205,Sheet2!$A$2:$B$93,2,FALSE)</f>
        <v>116000</v>
      </c>
      <c r="U205" s="116" t="s">
        <v>111</v>
      </c>
      <c r="V205" s="111">
        <f>VLOOKUP(U205,Sheet2!$A$2:$B$93,2,FALSE)</f>
        <v>311667</v>
      </c>
      <c r="W205" s="113" t="s">
        <v>60</v>
      </c>
      <c r="X205" s="111">
        <f>VLOOKUP(W205,Sheet2!$A$2:$B$93,2,FALSE)</f>
        <v>68000</v>
      </c>
      <c r="Y205" s="113" t="s">
        <v>80</v>
      </c>
      <c r="Z205" s="111">
        <f>VLOOKUP(Y205,Sheet2!$A$2:$B$93,2,FALSE)</f>
        <v>50250</v>
      </c>
      <c r="AA205" s="122" t="s">
        <v>44</v>
      </c>
      <c r="AB205" s="123">
        <f>VLOOKUP(AA205,Sheet2!$A$2:$B$93,2,FALSE)</f>
        <v>89000</v>
      </c>
      <c r="AC205" s="124" t="s">
        <v>45</v>
      </c>
      <c r="AD205" s="123">
        <f>VLOOKUP(AC205,Sheet2!$A$2:$B$93,2,FALSE)</f>
        <v>0</v>
      </c>
      <c r="AE205" s="130" t="s">
        <v>46</v>
      </c>
      <c r="AF205" s="131">
        <f>VLOOKUP(AE205,Sheet2!$A$2:$B$93,2,FALSE)</f>
        <v>175000</v>
      </c>
      <c r="AG205" s="134" t="s">
        <v>63</v>
      </c>
      <c r="AH205" s="131">
        <f>VLOOKUP(AG205,Sheet2!$A$2:$B$93,2,FALSE)</f>
        <v>25000</v>
      </c>
    </row>
    <row r="206" spans="1:34">
      <c r="A206" s="1">
        <v>205</v>
      </c>
      <c r="B206" s="2" t="s">
        <v>603</v>
      </c>
      <c r="C206" s="3" t="s">
        <v>599</v>
      </c>
      <c r="D206" s="4" t="s">
        <v>600</v>
      </c>
      <c r="E206" s="5" t="s">
        <v>777</v>
      </c>
      <c r="F206" s="6">
        <f t="shared" si="3"/>
        <v>1588134</v>
      </c>
      <c r="G206" s="91" t="s">
        <v>51</v>
      </c>
      <c r="H206" s="92">
        <f>VLOOKUP(G206,Sheet2!$A$2:$B$93,2,FALSE)</f>
        <v>230000</v>
      </c>
      <c r="I206" s="93" t="s">
        <v>94</v>
      </c>
      <c r="J206" s="92">
        <f>VLOOKUP(I206,Sheet2!$A$2:$B$93,2,FALSE)</f>
        <v>230000</v>
      </c>
      <c r="K206" s="100" t="s">
        <v>36</v>
      </c>
      <c r="L206" s="101">
        <f>VLOOKUP(K206,Sheet2!$A$2:$B$93,2,FALSE)</f>
        <v>27467</v>
      </c>
      <c r="M206" s="100" t="s">
        <v>67</v>
      </c>
      <c r="N206" s="101">
        <f>VLOOKUP(M206,Sheet2!$A$2:$B$93,2,FALSE)</f>
        <v>175000</v>
      </c>
      <c r="O206" s="7" t="s">
        <v>97</v>
      </c>
      <c r="P206" s="8">
        <f>VLOOKUP(O206,Sheet2!$A$2:$B$93,2,FALSE)</f>
        <v>68000</v>
      </c>
      <c r="Q206" s="107" t="s">
        <v>39</v>
      </c>
      <c r="R206" s="8">
        <f>VLOOKUP(Q206,Sheet2!$A$2:$B$93,2,FALSE)</f>
        <v>311667</v>
      </c>
      <c r="S206" s="7" t="s">
        <v>85</v>
      </c>
      <c r="T206" s="8">
        <f>VLOOKUP(S206,Sheet2!$A$2:$B$93,2,FALSE)</f>
        <v>0</v>
      </c>
      <c r="U206" s="114" t="s">
        <v>160</v>
      </c>
      <c r="V206" s="111">
        <f>VLOOKUP(U206,Sheet2!$A$2:$B$93,2,FALSE)</f>
        <v>23000</v>
      </c>
      <c r="W206" s="112" t="s">
        <v>205</v>
      </c>
      <c r="X206" s="111">
        <f>VLOOKUP(W206,Sheet2!$A$2:$B$93,2,FALSE)</f>
        <v>0</v>
      </c>
      <c r="Y206" s="113" t="s">
        <v>70</v>
      </c>
      <c r="Z206" s="111">
        <f>VLOOKUP(Y206,Sheet2!$A$2:$B$93,2,FALSE)</f>
        <v>145000</v>
      </c>
      <c r="AA206" s="122" t="s">
        <v>44</v>
      </c>
      <c r="AB206" s="123">
        <f>VLOOKUP(AA206,Sheet2!$A$2:$B$93,2,FALSE)</f>
        <v>89000</v>
      </c>
      <c r="AC206" s="126" t="s">
        <v>55</v>
      </c>
      <c r="AD206" s="123">
        <f>VLOOKUP(AC206,Sheet2!$A$2:$B$93,2,FALSE)</f>
        <v>89000</v>
      </c>
      <c r="AE206" s="130" t="s">
        <v>46</v>
      </c>
      <c r="AF206" s="131">
        <f>VLOOKUP(AE206,Sheet2!$A$2:$B$93,2,FALSE)</f>
        <v>175000</v>
      </c>
      <c r="AG206" s="134" t="s">
        <v>63</v>
      </c>
      <c r="AH206" s="131">
        <f>VLOOKUP(AG206,Sheet2!$A$2:$B$93,2,FALSE)</f>
        <v>25000</v>
      </c>
    </row>
    <row r="207" spans="1:34">
      <c r="A207" s="1">
        <v>206</v>
      </c>
      <c r="B207" s="2" t="s">
        <v>726</v>
      </c>
      <c r="C207" s="3" t="s">
        <v>727</v>
      </c>
      <c r="D207" s="4" t="s">
        <v>728</v>
      </c>
      <c r="E207" s="5" t="s">
        <v>777</v>
      </c>
      <c r="F207" s="6">
        <f t="shared" si="3"/>
        <v>1571384</v>
      </c>
      <c r="G207" s="91" t="s">
        <v>109</v>
      </c>
      <c r="H207" s="92">
        <f>VLOOKUP(G207,Sheet2!$A$2:$B$93,2,FALSE)</f>
        <v>230000</v>
      </c>
      <c r="I207" s="95" t="s">
        <v>51</v>
      </c>
      <c r="J207" s="92">
        <f>VLOOKUP(I207,Sheet2!$A$2:$B$93,2,FALSE)</f>
        <v>230000</v>
      </c>
      <c r="K207" s="100" t="s">
        <v>36</v>
      </c>
      <c r="L207" s="101">
        <f>VLOOKUP(K207,Sheet2!$A$2:$B$93,2,FALSE)</f>
        <v>27467</v>
      </c>
      <c r="M207" s="102" t="s">
        <v>52</v>
      </c>
      <c r="N207" s="101">
        <f>VLOOKUP(M207,Sheet2!$A$2:$B$93,2,FALSE)</f>
        <v>0</v>
      </c>
      <c r="O207" s="7" t="s">
        <v>68</v>
      </c>
      <c r="P207" s="8">
        <f>VLOOKUP(O207,Sheet2!$A$2:$B$93,2,FALSE)</f>
        <v>116000</v>
      </c>
      <c r="Q207" s="7" t="s">
        <v>78</v>
      </c>
      <c r="R207" s="8">
        <f>VLOOKUP(Q207,Sheet2!$A$2:$B$93,2,FALSE)</f>
        <v>37000</v>
      </c>
      <c r="S207" s="107" t="s">
        <v>39</v>
      </c>
      <c r="T207" s="8">
        <f>VLOOKUP(S207,Sheet2!$A$2:$B$93,2,FALSE)</f>
        <v>311667</v>
      </c>
      <c r="U207" s="114" t="s">
        <v>80</v>
      </c>
      <c r="V207" s="111">
        <f>VLOOKUP(U207,Sheet2!$A$2:$B$93,2,FALSE)</f>
        <v>50250</v>
      </c>
      <c r="W207" s="113" t="s">
        <v>43</v>
      </c>
      <c r="X207" s="111">
        <f>VLOOKUP(W207,Sheet2!$A$2:$B$93,2,FALSE)</f>
        <v>46000</v>
      </c>
      <c r="Y207" s="113" t="s">
        <v>70</v>
      </c>
      <c r="Z207" s="111">
        <f>VLOOKUP(Y207,Sheet2!$A$2:$B$93,2,FALSE)</f>
        <v>145000</v>
      </c>
      <c r="AA207" s="122" t="s">
        <v>44</v>
      </c>
      <c r="AB207" s="123">
        <f>VLOOKUP(AA207,Sheet2!$A$2:$B$93,2,FALSE)</f>
        <v>89000</v>
      </c>
      <c r="AC207" s="126" t="s">
        <v>55</v>
      </c>
      <c r="AD207" s="123">
        <f>VLOOKUP(AC207,Sheet2!$A$2:$B$93,2,FALSE)</f>
        <v>89000</v>
      </c>
      <c r="AE207" s="130" t="s">
        <v>46</v>
      </c>
      <c r="AF207" s="131">
        <f>VLOOKUP(AE207,Sheet2!$A$2:$B$93,2,FALSE)</f>
        <v>175000</v>
      </c>
      <c r="AG207" s="134" t="s">
        <v>63</v>
      </c>
      <c r="AH207" s="131">
        <f>VLOOKUP(AG207,Sheet2!$A$2:$B$93,2,FALSE)</f>
        <v>25000</v>
      </c>
    </row>
    <row r="208" spans="1:34">
      <c r="A208" s="1">
        <v>207</v>
      </c>
      <c r="B208" s="2" t="s">
        <v>729</v>
      </c>
      <c r="C208" s="3" t="s">
        <v>727</v>
      </c>
      <c r="D208" s="4" t="s">
        <v>728</v>
      </c>
      <c r="E208" s="5" t="s">
        <v>777</v>
      </c>
      <c r="F208" s="6">
        <f t="shared" si="3"/>
        <v>1568801</v>
      </c>
      <c r="G208" s="91" t="s">
        <v>51</v>
      </c>
      <c r="H208" s="92">
        <f>VLOOKUP(G208,Sheet2!$A$2:$B$93,2,FALSE)</f>
        <v>230000</v>
      </c>
      <c r="I208" s="95" t="s">
        <v>34</v>
      </c>
      <c r="J208" s="92">
        <f>VLOOKUP(I208,Sheet2!$A$2:$B$93,2,FALSE)</f>
        <v>37000</v>
      </c>
      <c r="K208" s="102" t="s">
        <v>52</v>
      </c>
      <c r="L208" s="101">
        <f>VLOOKUP(K208,Sheet2!$A$2:$B$93,2,FALSE)</f>
        <v>0</v>
      </c>
      <c r="M208" s="100" t="s">
        <v>36</v>
      </c>
      <c r="N208" s="101">
        <f>VLOOKUP(M208,Sheet2!$A$2:$B$93,2,FALSE)</f>
        <v>27467</v>
      </c>
      <c r="O208" s="7" t="s">
        <v>68</v>
      </c>
      <c r="P208" s="8">
        <f>VLOOKUP(O208,Sheet2!$A$2:$B$93,2,FALSE)</f>
        <v>116000</v>
      </c>
      <c r="Q208" s="82" t="s">
        <v>59</v>
      </c>
      <c r="R208" s="8">
        <f>VLOOKUP(Q208,Sheet2!$A$2:$B$93,2,FALSE)</f>
        <v>0</v>
      </c>
      <c r="S208" s="107" t="s">
        <v>39</v>
      </c>
      <c r="T208" s="8">
        <f>VLOOKUP(S208,Sheet2!$A$2:$B$93,2,FALSE)</f>
        <v>311667</v>
      </c>
      <c r="U208" s="114" t="s">
        <v>74</v>
      </c>
      <c r="V208" s="111">
        <f>VLOOKUP(U208,Sheet2!$A$2:$B$93,2,FALSE)</f>
        <v>37000</v>
      </c>
      <c r="W208" s="115" t="s">
        <v>111</v>
      </c>
      <c r="X208" s="111">
        <f>VLOOKUP(W208,Sheet2!$A$2:$B$93,2,FALSE)</f>
        <v>311667</v>
      </c>
      <c r="Y208" s="113" t="s">
        <v>70</v>
      </c>
      <c r="Z208" s="111">
        <f>VLOOKUP(Y208,Sheet2!$A$2:$B$93,2,FALSE)</f>
        <v>145000</v>
      </c>
      <c r="AA208" s="122" t="s">
        <v>44</v>
      </c>
      <c r="AB208" s="123">
        <f>VLOOKUP(AA208,Sheet2!$A$2:$B$93,2,FALSE)</f>
        <v>89000</v>
      </c>
      <c r="AC208" s="126" t="s">
        <v>55</v>
      </c>
      <c r="AD208" s="123">
        <f>VLOOKUP(AC208,Sheet2!$A$2:$B$93,2,FALSE)</f>
        <v>89000</v>
      </c>
      <c r="AE208" s="130" t="s">
        <v>46</v>
      </c>
      <c r="AF208" s="131">
        <f>VLOOKUP(AE208,Sheet2!$A$2:$B$93,2,FALSE)</f>
        <v>175000</v>
      </c>
      <c r="AG208" s="133" t="s">
        <v>71</v>
      </c>
      <c r="AH208" s="131">
        <f>VLOOKUP(AG208,Sheet2!$A$2:$B$93,2,FALSE)</f>
        <v>0</v>
      </c>
    </row>
    <row r="209" spans="1:34">
      <c r="A209" s="1">
        <v>208</v>
      </c>
      <c r="B209" s="2" t="s">
        <v>75</v>
      </c>
      <c r="C209" s="3" t="s">
        <v>76</v>
      </c>
      <c r="D209" s="4" t="s">
        <v>75</v>
      </c>
      <c r="E209" s="5" t="s">
        <v>777</v>
      </c>
      <c r="F209" s="6">
        <f t="shared" si="3"/>
        <v>1568750</v>
      </c>
      <c r="G209" s="91" t="s">
        <v>77</v>
      </c>
      <c r="H209" s="92">
        <f>VLOOKUP(G209,Sheet2!$A$2:$B$93,2,FALSE)</f>
        <v>413333</v>
      </c>
      <c r="I209" s="96" t="s">
        <v>50</v>
      </c>
      <c r="J209" s="92">
        <f>VLOOKUP(I209,Sheet2!$A$2:$B$93,2,FALSE)</f>
        <v>0</v>
      </c>
      <c r="K209" s="100" t="s">
        <v>37</v>
      </c>
      <c r="L209" s="101">
        <f>VLOOKUP(K209,Sheet2!$A$2:$B$93,2,FALSE)</f>
        <v>56500</v>
      </c>
      <c r="M209" s="100" t="s">
        <v>67</v>
      </c>
      <c r="N209" s="101">
        <f>VLOOKUP(M209,Sheet2!$A$2:$B$93,2,FALSE)</f>
        <v>175000</v>
      </c>
      <c r="O209" s="7" t="s">
        <v>68</v>
      </c>
      <c r="P209" s="8">
        <f>VLOOKUP(O209,Sheet2!$A$2:$B$93,2,FALSE)</f>
        <v>116000</v>
      </c>
      <c r="Q209" s="7" t="s">
        <v>78</v>
      </c>
      <c r="R209" s="8">
        <f>VLOOKUP(Q209,Sheet2!$A$2:$B$93,2,FALSE)</f>
        <v>37000</v>
      </c>
      <c r="S209" s="107" t="s">
        <v>39</v>
      </c>
      <c r="T209" s="8">
        <f>VLOOKUP(S209,Sheet2!$A$2:$B$93,2,FALSE)</f>
        <v>311667</v>
      </c>
      <c r="U209" s="110" t="s">
        <v>79</v>
      </c>
      <c r="V209" s="111">
        <f>VLOOKUP(U209,Sheet2!$A$2:$B$93,2,FALSE)</f>
        <v>0</v>
      </c>
      <c r="W209" s="113" t="s">
        <v>80</v>
      </c>
      <c r="X209" s="111">
        <f>VLOOKUP(W209,Sheet2!$A$2:$B$93,2,FALSE)</f>
        <v>50250</v>
      </c>
      <c r="Y209" s="113" t="s">
        <v>70</v>
      </c>
      <c r="Z209" s="111">
        <f>VLOOKUP(Y209,Sheet2!$A$2:$B$93,2,FALSE)</f>
        <v>145000</v>
      </c>
      <c r="AA209" s="122" t="s">
        <v>44</v>
      </c>
      <c r="AB209" s="123">
        <f>VLOOKUP(AA209,Sheet2!$A$2:$B$93,2,FALSE)</f>
        <v>89000</v>
      </c>
      <c r="AC209" s="124" t="s">
        <v>45</v>
      </c>
      <c r="AD209" s="123">
        <f>VLOOKUP(AC209,Sheet2!$A$2:$B$93,2,FALSE)</f>
        <v>0</v>
      </c>
      <c r="AE209" s="130" t="s">
        <v>46</v>
      </c>
      <c r="AF209" s="131">
        <f>VLOOKUP(AE209,Sheet2!$A$2:$B$93,2,FALSE)</f>
        <v>175000</v>
      </c>
      <c r="AG209" s="133" t="s">
        <v>71</v>
      </c>
      <c r="AH209" s="131">
        <f>VLOOKUP(AG209,Sheet2!$A$2:$B$93,2,FALSE)</f>
        <v>0</v>
      </c>
    </row>
    <row r="210" spans="1:34">
      <c r="A210" s="1">
        <v>209</v>
      </c>
      <c r="B210" s="2" t="s">
        <v>413</v>
      </c>
      <c r="C210" s="3" t="s">
        <v>414</v>
      </c>
      <c r="D210" s="4" t="s">
        <v>413</v>
      </c>
      <c r="E210" s="5" t="s">
        <v>777</v>
      </c>
      <c r="F210" s="6">
        <f t="shared" si="3"/>
        <v>1564500</v>
      </c>
      <c r="G210" s="91" t="s">
        <v>58</v>
      </c>
      <c r="H210" s="92">
        <f>VLOOKUP(G210,Sheet2!$A$2:$B$93,2,FALSE)</f>
        <v>50250</v>
      </c>
      <c r="I210" s="93" t="s">
        <v>35</v>
      </c>
      <c r="J210" s="92">
        <f>VLOOKUP(I210,Sheet2!$A$2:$B$93,2,FALSE)</f>
        <v>880000</v>
      </c>
      <c r="K210" s="102" t="s">
        <v>210</v>
      </c>
      <c r="L210" s="101">
        <f>VLOOKUP(K210,Sheet2!$A$2:$B$93,2,FALSE)</f>
        <v>0</v>
      </c>
      <c r="M210" s="100" t="s">
        <v>415</v>
      </c>
      <c r="N210" s="101">
        <f>VLOOKUP(M210,Sheet2!$A$2:$B$93,2,FALSE)</f>
        <v>24000</v>
      </c>
      <c r="O210" s="7" t="s">
        <v>97</v>
      </c>
      <c r="P210" s="8">
        <f>VLOOKUP(O210,Sheet2!$A$2:$B$93,2,FALSE)</f>
        <v>68000</v>
      </c>
      <c r="Q210" s="7" t="s">
        <v>78</v>
      </c>
      <c r="R210" s="8">
        <f>VLOOKUP(Q210,Sheet2!$A$2:$B$93,2,FALSE)</f>
        <v>37000</v>
      </c>
      <c r="S210" s="82" t="s">
        <v>59</v>
      </c>
      <c r="T210" s="8">
        <f>VLOOKUP(S210,Sheet2!$A$2:$B$93,2,FALSE)</f>
        <v>0</v>
      </c>
      <c r="U210" s="114" t="s">
        <v>43</v>
      </c>
      <c r="V210" s="111">
        <f>VLOOKUP(U210,Sheet2!$A$2:$B$93,2,FALSE)</f>
        <v>46000</v>
      </c>
      <c r="W210" s="113" t="s">
        <v>80</v>
      </c>
      <c r="X210" s="111">
        <f>VLOOKUP(W210,Sheet2!$A$2:$B$93,2,FALSE)</f>
        <v>50250</v>
      </c>
      <c r="Y210" s="113" t="s">
        <v>70</v>
      </c>
      <c r="Z210" s="111">
        <f>VLOOKUP(Y210,Sheet2!$A$2:$B$93,2,FALSE)</f>
        <v>145000</v>
      </c>
      <c r="AA210" s="122" t="s">
        <v>44</v>
      </c>
      <c r="AB210" s="123">
        <f>VLOOKUP(AA210,Sheet2!$A$2:$B$93,2,FALSE)</f>
        <v>89000</v>
      </c>
      <c r="AC210" s="124" t="s">
        <v>45</v>
      </c>
      <c r="AD210" s="123">
        <f>VLOOKUP(AC210,Sheet2!$A$2:$B$93,2,FALSE)</f>
        <v>0</v>
      </c>
      <c r="AE210" s="130" t="s">
        <v>46</v>
      </c>
      <c r="AF210" s="131">
        <f>VLOOKUP(AE210,Sheet2!$A$2:$B$93,2,FALSE)</f>
        <v>175000</v>
      </c>
      <c r="AG210" s="133" t="s">
        <v>71</v>
      </c>
      <c r="AH210" s="131">
        <f>VLOOKUP(AG210,Sheet2!$A$2:$B$93,2,FALSE)</f>
        <v>0</v>
      </c>
    </row>
    <row r="211" spans="1:34">
      <c r="A211" s="1">
        <v>210</v>
      </c>
      <c r="B211" s="2" t="s">
        <v>285</v>
      </c>
      <c r="C211" s="3" t="s">
        <v>286</v>
      </c>
      <c r="D211" s="4" t="s">
        <v>287</v>
      </c>
      <c r="E211" s="5" t="s">
        <v>777</v>
      </c>
      <c r="F211" s="6">
        <f t="shared" si="3"/>
        <v>1563417</v>
      </c>
      <c r="G211" s="91" t="s">
        <v>51</v>
      </c>
      <c r="H211" s="92">
        <f>VLOOKUP(G211,Sheet2!$A$2:$B$93,2,FALSE)</f>
        <v>230000</v>
      </c>
      <c r="I211" s="93" t="s">
        <v>94</v>
      </c>
      <c r="J211" s="92">
        <f>VLOOKUP(I211,Sheet2!$A$2:$B$93,2,FALSE)</f>
        <v>230000</v>
      </c>
      <c r="K211" s="103" t="s">
        <v>153</v>
      </c>
      <c r="L211" s="101">
        <f>VLOOKUP(K211,Sheet2!$A$2:$B$93,2,FALSE)</f>
        <v>230000</v>
      </c>
      <c r="M211" s="100" t="s">
        <v>67</v>
      </c>
      <c r="N211" s="101">
        <f>VLOOKUP(M211,Sheet2!$A$2:$B$93,2,FALSE)</f>
        <v>175000</v>
      </c>
      <c r="O211" s="82" t="s">
        <v>38</v>
      </c>
      <c r="P211" s="8">
        <f>VLOOKUP(O211,Sheet2!$A$2:$B$93,2,FALSE)</f>
        <v>0</v>
      </c>
      <c r="Q211" s="7" t="s">
        <v>53</v>
      </c>
      <c r="R211" s="8">
        <f>VLOOKUP(Q211,Sheet2!$A$2:$B$93,2,FALSE)</f>
        <v>56500</v>
      </c>
      <c r="S211" s="107" t="s">
        <v>39</v>
      </c>
      <c r="T211" s="8">
        <f>VLOOKUP(S211,Sheet2!$A$2:$B$93,2,FALSE)</f>
        <v>311667</v>
      </c>
      <c r="U211" s="114" t="s">
        <v>43</v>
      </c>
      <c r="V211" s="111">
        <f>VLOOKUP(U211,Sheet2!$A$2:$B$93,2,FALSE)</f>
        <v>46000</v>
      </c>
      <c r="W211" s="113" t="s">
        <v>80</v>
      </c>
      <c r="X211" s="111">
        <f>VLOOKUP(W211,Sheet2!$A$2:$B$93,2,FALSE)</f>
        <v>50250</v>
      </c>
      <c r="Y211" s="113" t="s">
        <v>70</v>
      </c>
      <c r="Z211" s="111">
        <f>VLOOKUP(Y211,Sheet2!$A$2:$B$93,2,FALSE)</f>
        <v>145000</v>
      </c>
      <c r="AA211" s="122" t="s">
        <v>44</v>
      </c>
      <c r="AB211" s="123">
        <f>VLOOKUP(AA211,Sheet2!$A$2:$B$93,2,FALSE)</f>
        <v>89000</v>
      </c>
      <c r="AC211" s="124" t="s">
        <v>62</v>
      </c>
      <c r="AD211" s="123">
        <f>VLOOKUP(AC211,Sheet2!$A$2:$B$93,2,FALSE)</f>
        <v>0</v>
      </c>
      <c r="AE211" s="86" t="s">
        <v>71</v>
      </c>
      <c r="AF211" s="131">
        <f>VLOOKUP(AE211,Sheet2!$A$2:$B$93,2,FALSE)</f>
        <v>0</v>
      </c>
      <c r="AG211" s="133" t="s">
        <v>47</v>
      </c>
      <c r="AH211" s="131">
        <f>VLOOKUP(AG211,Sheet2!$A$2:$B$93,2,FALSE)</f>
        <v>0</v>
      </c>
    </row>
    <row r="212" spans="1:34">
      <c r="A212" s="1">
        <v>211</v>
      </c>
      <c r="B212" s="2" t="s">
        <v>645</v>
      </c>
      <c r="C212" s="3" t="s">
        <v>638</v>
      </c>
      <c r="D212" s="4" t="s">
        <v>639</v>
      </c>
      <c r="E212" s="5" t="s">
        <v>777</v>
      </c>
      <c r="F212" s="6">
        <f t="shared" si="3"/>
        <v>1554467</v>
      </c>
      <c r="G212" s="91" t="s">
        <v>77</v>
      </c>
      <c r="H212" s="92">
        <f>VLOOKUP(G212,Sheet2!$A$2:$B$93,2,FALSE)</f>
        <v>413333</v>
      </c>
      <c r="I212" s="95" t="s">
        <v>101</v>
      </c>
      <c r="J212" s="92">
        <f>VLOOKUP(I212,Sheet2!$A$2:$B$93,2,FALSE)</f>
        <v>89000</v>
      </c>
      <c r="K212" s="103" t="s">
        <v>153</v>
      </c>
      <c r="L212" s="101">
        <f>VLOOKUP(K212,Sheet2!$A$2:$B$93,2,FALSE)</f>
        <v>230000</v>
      </c>
      <c r="M212" s="100" t="s">
        <v>36</v>
      </c>
      <c r="N212" s="101">
        <f>VLOOKUP(M212,Sheet2!$A$2:$B$93,2,FALSE)</f>
        <v>27467</v>
      </c>
      <c r="O212" s="7" t="s">
        <v>97</v>
      </c>
      <c r="P212" s="8">
        <f>VLOOKUP(O212,Sheet2!$A$2:$B$93,2,FALSE)</f>
        <v>68000</v>
      </c>
      <c r="Q212" s="7" t="s">
        <v>78</v>
      </c>
      <c r="R212" s="8">
        <f>VLOOKUP(Q212,Sheet2!$A$2:$B$93,2,FALSE)</f>
        <v>37000</v>
      </c>
      <c r="S212" s="107" t="s">
        <v>39</v>
      </c>
      <c r="T212" s="8">
        <f>VLOOKUP(S212,Sheet2!$A$2:$B$93,2,FALSE)</f>
        <v>311667</v>
      </c>
      <c r="U212" s="110" t="s">
        <v>42</v>
      </c>
      <c r="V212" s="111">
        <f>VLOOKUP(U212,Sheet2!$A$2:$B$93,2,FALSE)</f>
        <v>0</v>
      </c>
      <c r="W212" s="113" t="s">
        <v>60</v>
      </c>
      <c r="X212" s="111">
        <f>VLOOKUP(W212,Sheet2!$A$2:$B$93,2,FALSE)</f>
        <v>68000</v>
      </c>
      <c r="Y212" s="113" t="s">
        <v>43</v>
      </c>
      <c r="Z212" s="111">
        <f>VLOOKUP(Y212,Sheet2!$A$2:$B$93,2,FALSE)</f>
        <v>46000</v>
      </c>
      <c r="AA212" s="122" t="s">
        <v>44</v>
      </c>
      <c r="AB212" s="123">
        <f>VLOOKUP(AA212,Sheet2!$A$2:$B$93,2,FALSE)</f>
        <v>89000</v>
      </c>
      <c r="AC212" s="124" t="s">
        <v>45</v>
      </c>
      <c r="AD212" s="123">
        <f>VLOOKUP(AC212,Sheet2!$A$2:$B$93,2,FALSE)</f>
        <v>0</v>
      </c>
      <c r="AE212" s="130" t="s">
        <v>46</v>
      </c>
      <c r="AF212" s="131">
        <f>VLOOKUP(AE212,Sheet2!$A$2:$B$93,2,FALSE)</f>
        <v>175000</v>
      </c>
      <c r="AG212" s="133" t="s">
        <v>102</v>
      </c>
      <c r="AH212" s="131">
        <f>VLOOKUP(AG212,Sheet2!$A$2:$B$93,2,FALSE)</f>
        <v>0</v>
      </c>
    </row>
    <row r="213" spans="1:34">
      <c r="A213" s="1">
        <v>212</v>
      </c>
      <c r="B213" s="2" t="s">
        <v>143</v>
      </c>
      <c r="C213" s="3" t="s">
        <v>139</v>
      </c>
      <c r="D213" s="4" t="s">
        <v>140</v>
      </c>
      <c r="E213" s="5" t="s">
        <v>777</v>
      </c>
      <c r="F213" s="6">
        <f t="shared" si="3"/>
        <v>1537967</v>
      </c>
      <c r="G213" s="94" t="s">
        <v>84</v>
      </c>
      <c r="H213" s="92">
        <f>VLOOKUP(G213,Sheet2!$A$2:$B$93,2,FALSE)</f>
        <v>0</v>
      </c>
      <c r="I213" s="95" t="s">
        <v>58</v>
      </c>
      <c r="J213" s="92">
        <f>VLOOKUP(I213,Sheet2!$A$2:$B$93,2,FALSE)</f>
        <v>50250</v>
      </c>
      <c r="K213" s="100" t="s">
        <v>36</v>
      </c>
      <c r="L213" s="101">
        <f>VLOOKUP(K213,Sheet2!$A$2:$B$93,2,FALSE)</f>
        <v>27467</v>
      </c>
      <c r="M213" s="100" t="s">
        <v>132</v>
      </c>
      <c r="N213" s="101">
        <f>VLOOKUP(M213,Sheet2!$A$2:$B$93,2,FALSE)</f>
        <v>413333</v>
      </c>
      <c r="O213" s="7" t="s">
        <v>68</v>
      </c>
      <c r="P213" s="8">
        <f>VLOOKUP(O213,Sheet2!$A$2:$B$93,2,FALSE)</f>
        <v>116000</v>
      </c>
      <c r="Q213" s="107" t="s">
        <v>39</v>
      </c>
      <c r="R213" s="8">
        <f>VLOOKUP(Q213,Sheet2!$A$2:$B$93,2,FALSE)</f>
        <v>311667</v>
      </c>
      <c r="S213" s="82" t="s">
        <v>59</v>
      </c>
      <c r="T213" s="8">
        <f>VLOOKUP(S213,Sheet2!$A$2:$B$93,2,FALSE)</f>
        <v>0</v>
      </c>
      <c r="U213" s="114" t="s">
        <v>80</v>
      </c>
      <c r="V213" s="111">
        <f>VLOOKUP(U213,Sheet2!$A$2:$B$93,2,FALSE)</f>
        <v>50250</v>
      </c>
      <c r="W213" s="113" t="s">
        <v>43</v>
      </c>
      <c r="X213" s="111">
        <f>VLOOKUP(W213,Sheet2!$A$2:$B$93,2,FALSE)</f>
        <v>46000</v>
      </c>
      <c r="Y213" s="113" t="s">
        <v>70</v>
      </c>
      <c r="Z213" s="111">
        <f>VLOOKUP(Y213,Sheet2!$A$2:$B$93,2,FALSE)</f>
        <v>145000</v>
      </c>
      <c r="AA213" s="122" t="s">
        <v>44</v>
      </c>
      <c r="AB213" s="123">
        <f>VLOOKUP(AA213,Sheet2!$A$2:$B$93,2,FALSE)</f>
        <v>89000</v>
      </c>
      <c r="AC213" s="126" t="s">
        <v>55</v>
      </c>
      <c r="AD213" s="123">
        <f>VLOOKUP(AC213,Sheet2!$A$2:$B$93,2,FALSE)</f>
        <v>89000</v>
      </c>
      <c r="AE213" s="130" t="s">
        <v>46</v>
      </c>
      <c r="AF213" s="131">
        <f>VLOOKUP(AE213,Sheet2!$A$2:$B$93,2,FALSE)</f>
        <v>175000</v>
      </c>
      <c r="AG213" s="134" t="s">
        <v>63</v>
      </c>
      <c r="AH213" s="131">
        <f>VLOOKUP(AG213,Sheet2!$A$2:$B$93,2,FALSE)</f>
        <v>25000</v>
      </c>
    </row>
    <row r="214" spans="1:34">
      <c r="A214" s="1">
        <v>213</v>
      </c>
      <c r="B214" s="2" t="s">
        <v>256</v>
      </c>
      <c r="C214" s="3" t="s">
        <v>257</v>
      </c>
      <c r="D214" s="4" t="s">
        <v>258</v>
      </c>
      <c r="E214" s="5" t="s">
        <v>777</v>
      </c>
      <c r="F214" s="6">
        <f t="shared" si="3"/>
        <v>1537917</v>
      </c>
      <c r="G214" s="91" t="s">
        <v>109</v>
      </c>
      <c r="H214" s="92">
        <f>VLOOKUP(G214,Sheet2!$A$2:$B$93,2,FALSE)</f>
        <v>230000</v>
      </c>
      <c r="I214" s="95" t="s">
        <v>34</v>
      </c>
      <c r="J214" s="92">
        <f>VLOOKUP(I214,Sheet2!$A$2:$B$93,2,FALSE)</f>
        <v>37000</v>
      </c>
      <c r="K214" s="103" t="s">
        <v>153</v>
      </c>
      <c r="L214" s="101">
        <f>VLOOKUP(K214,Sheet2!$A$2:$B$93,2,FALSE)</f>
        <v>230000</v>
      </c>
      <c r="M214" s="100" t="s">
        <v>67</v>
      </c>
      <c r="N214" s="101">
        <f>VLOOKUP(M214,Sheet2!$A$2:$B$93,2,FALSE)</f>
        <v>175000</v>
      </c>
      <c r="O214" s="7" t="s">
        <v>97</v>
      </c>
      <c r="P214" s="8">
        <f>VLOOKUP(O214,Sheet2!$A$2:$B$93,2,FALSE)</f>
        <v>68000</v>
      </c>
      <c r="Q214" s="82" t="s">
        <v>38</v>
      </c>
      <c r="R214" s="8">
        <f>VLOOKUP(Q214,Sheet2!$A$2:$B$93,2,FALSE)</f>
        <v>0</v>
      </c>
      <c r="S214" s="107" t="s">
        <v>39</v>
      </c>
      <c r="T214" s="8">
        <f>VLOOKUP(S214,Sheet2!$A$2:$B$93,2,FALSE)</f>
        <v>311667</v>
      </c>
      <c r="U214" s="114" t="s">
        <v>74</v>
      </c>
      <c r="V214" s="111">
        <f>VLOOKUP(U214,Sheet2!$A$2:$B$93,2,FALSE)</f>
        <v>37000</v>
      </c>
      <c r="W214" s="113" t="s">
        <v>43</v>
      </c>
      <c r="X214" s="111">
        <f>VLOOKUP(W214,Sheet2!$A$2:$B$93,2,FALSE)</f>
        <v>46000</v>
      </c>
      <c r="Y214" s="113" t="s">
        <v>80</v>
      </c>
      <c r="Z214" s="111">
        <f>VLOOKUP(Y214,Sheet2!$A$2:$B$93,2,FALSE)</f>
        <v>50250</v>
      </c>
      <c r="AA214" s="122" t="s">
        <v>44</v>
      </c>
      <c r="AB214" s="123">
        <f>VLOOKUP(AA214,Sheet2!$A$2:$B$93,2,FALSE)</f>
        <v>89000</v>
      </c>
      <c r="AC214" s="126" t="s">
        <v>55</v>
      </c>
      <c r="AD214" s="123">
        <f>VLOOKUP(AC214,Sheet2!$A$2:$B$93,2,FALSE)</f>
        <v>89000</v>
      </c>
      <c r="AE214" s="130" t="s">
        <v>46</v>
      </c>
      <c r="AF214" s="131">
        <f>VLOOKUP(AE214,Sheet2!$A$2:$B$93,2,FALSE)</f>
        <v>175000</v>
      </c>
      <c r="AG214" s="133" t="s">
        <v>71</v>
      </c>
      <c r="AH214" s="131">
        <f>VLOOKUP(AG214,Sheet2!$A$2:$B$93,2,FALSE)</f>
        <v>0</v>
      </c>
    </row>
    <row r="215" spans="1:34">
      <c r="A215" s="1">
        <v>214</v>
      </c>
      <c r="B215" s="2" t="s">
        <v>168</v>
      </c>
      <c r="C215" s="3" t="s">
        <v>169</v>
      </c>
      <c r="D215" s="4" t="s">
        <v>168</v>
      </c>
      <c r="E215" s="5" t="s">
        <v>777</v>
      </c>
      <c r="F215" s="6">
        <f t="shared" si="3"/>
        <v>1526634</v>
      </c>
      <c r="G215" s="91" t="s">
        <v>51</v>
      </c>
      <c r="H215" s="92">
        <f>VLOOKUP(G215,Sheet2!$A$2:$B$93,2,FALSE)</f>
        <v>230000</v>
      </c>
      <c r="I215" s="95" t="s">
        <v>58</v>
      </c>
      <c r="J215" s="92">
        <f>VLOOKUP(I215,Sheet2!$A$2:$B$93,2,FALSE)</f>
        <v>50250</v>
      </c>
      <c r="K215" s="100" t="s">
        <v>36</v>
      </c>
      <c r="L215" s="101">
        <f>VLOOKUP(K215,Sheet2!$A$2:$B$93,2,FALSE)</f>
        <v>27467</v>
      </c>
      <c r="M215" s="100" t="s">
        <v>67</v>
      </c>
      <c r="N215" s="101">
        <f>VLOOKUP(M215,Sheet2!$A$2:$B$93,2,FALSE)</f>
        <v>175000</v>
      </c>
      <c r="O215" s="7" t="s">
        <v>122</v>
      </c>
      <c r="P215" s="8">
        <f>VLOOKUP(O215,Sheet2!$A$2:$B$93,2,FALSE)</f>
        <v>145000</v>
      </c>
      <c r="Q215" s="7" t="s">
        <v>68</v>
      </c>
      <c r="R215" s="8">
        <f>VLOOKUP(Q215,Sheet2!$A$2:$B$93,2,FALSE)</f>
        <v>116000</v>
      </c>
      <c r="S215" s="107" t="s">
        <v>39</v>
      </c>
      <c r="T215" s="8">
        <f>VLOOKUP(S215,Sheet2!$A$2:$B$93,2,FALSE)</f>
        <v>311667</v>
      </c>
      <c r="U215" s="110" t="s">
        <v>41</v>
      </c>
      <c r="V215" s="111">
        <f>VLOOKUP(U215,Sheet2!$A$2:$B$93,2,FALSE)</f>
        <v>0</v>
      </c>
      <c r="W215" s="113" t="s">
        <v>60</v>
      </c>
      <c r="X215" s="111">
        <f>VLOOKUP(W215,Sheet2!$A$2:$B$93,2,FALSE)</f>
        <v>68000</v>
      </c>
      <c r="Y215" s="113" t="s">
        <v>80</v>
      </c>
      <c r="Z215" s="111">
        <f>VLOOKUP(Y215,Sheet2!$A$2:$B$93,2,FALSE)</f>
        <v>50250</v>
      </c>
      <c r="AA215" s="122" t="s">
        <v>44</v>
      </c>
      <c r="AB215" s="123">
        <f>VLOOKUP(AA215,Sheet2!$A$2:$B$93,2,FALSE)</f>
        <v>89000</v>
      </c>
      <c r="AC215" s="126" t="s">
        <v>55</v>
      </c>
      <c r="AD215" s="123">
        <f>VLOOKUP(AC215,Sheet2!$A$2:$B$93,2,FALSE)</f>
        <v>89000</v>
      </c>
      <c r="AE215" s="130" t="s">
        <v>46</v>
      </c>
      <c r="AF215" s="131">
        <f>VLOOKUP(AE215,Sheet2!$A$2:$B$93,2,FALSE)</f>
        <v>175000</v>
      </c>
      <c r="AG215" s="133" t="s">
        <v>102</v>
      </c>
      <c r="AH215" s="131">
        <f>VLOOKUP(AG215,Sheet2!$A$2:$B$93,2,FALSE)</f>
        <v>0</v>
      </c>
    </row>
    <row r="216" spans="1:34">
      <c r="A216" s="1">
        <v>215</v>
      </c>
      <c r="B216" s="2" t="s">
        <v>449</v>
      </c>
      <c r="C216" s="3" t="s">
        <v>99</v>
      </c>
      <c r="D216" s="4" t="s">
        <v>100</v>
      </c>
      <c r="E216" s="5" t="s">
        <v>777</v>
      </c>
      <c r="F216" s="6">
        <f t="shared" si="3"/>
        <v>1524834</v>
      </c>
      <c r="G216" s="94" t="s">
        <v>50</v>
      </c>
      <c r="H216" s="92">
        <f>VLOOKUP(G216,Sheet2!$A$2:$B$93,2,FALSE)</f>
        <v>0</v>
      </c>
      <c r="I216" s="95" t="s">
        <v>34</v>
      </c>
      <c r="J216" s="92">
        <f>VLOOKUP(I216,Sheet2!$A$2:$B$93,2,FALSE)</f>
        <v>37000</v>
      </c>
      <c r="K216" s="100" t="s">
        <v>37</v>
      </c>
      <c r="L216" s="101">
        <f>VLOOKUP(K216,Sheet2!$A$2:$B$93,2,FALSE)</f>
        <v>56500</v>
      </c>
      <c r="M216" s="100" t="s">
        <v>67</v>
      </c>
      <c r="N216" s="101">
        <f>VLOOKUP(M216,Sheet2!$A$2:$B$93,2,FALSE)</f>
        <v>175000</v>
      </c>
      <c r="O216" s="7" t="s">
        <v>97</v>
      </c>
      <c r="P216" s="8">
        <f>VLOOKUP(O216,Sheet2!$A$2:$B$93,2,FALSE)</f>
        <v>68000</v>
      </c>
      <c r="Q216" s="107" t="s">
        <v>39</v>
      </c>
      <c r="R216" s="8">
        <f>VLOOKUP(Q216,Sheet2!$A$2:$B$93,2,FALSE)</f>
        <v>311667</v>
      </c>
      <c r="S216" s="82" t="s">
        <v>59</v>
      </c>
      <c r="T216" s="8">
        <f>VLOOKUP(S216,Sheet2!$A$2:$B$93,2,FALSE)</f>
        <v>0</v>
      </c>
      <c r="U216" s="114" t="s">
        <v>74</v>
      </c>
      <c r="V216" s="111">
        <f>VLOOKUP(U216,Sheet2!$A$2:$B$93,2,FALSE)</f>
        <v>37000</v>
      </c>
      <c r="W216" s="115" t="s">
        <v>111</v>
      </c>
      <c r="X216" s="111">
        <f>VLOOKUP(W216,Sheet2!$A$2:$B$93,2,FALSE)</f>
        <v>311667</v>
      </c>
      <c r="Y216" s="113" t="s">
        <v>54</v>
      </c>
      <c r="Z216" s="111">
        <f>VLOOKUP(Y216,Sheet2!$A$2:$B$93,2,FALSE)</f>
        <v>175000</v>
      </c>
      <c r="AA216" s="122" t="s">
        <v>44</v>
      </c>
      <c r="AB216" s="123">
        <f>VLOOKUP(AA216,Sheet2!$A$2:$B$93,2,FALSE)</f>
        <v>89000</v>
      </c>
      <c r="AC216" s="126" t="s">
        <v>55</v>
      </c>
      <c r="AD216" s="123">
        <f>VLOOKUP(AC216,Sheet2!$A$2:$B$93,2,FALSE)</f>
        <v>89000</v>
      </c>
      <c r="AE216" s="130" t="s">
        <v>46</v>
      </c>
      <c r="AF216" s="131">
        <f>VLOOKUP(AE216,Sheet2!$A$2:$B$93,2,FALSE)</f>
        <v>175000</v>
      </c>
      <c r="AG216" s="133" t="s">
        <v>102</v>
      </c>
      <c r="AH216" s="131">
        <f>VLOOKUP(AG216,Sheet2!$A$2:$B$93,2,FALSE)</f>
        <v>0</v>
      </c>
    </row>
    <row r="217" spans="1:34">
      <c r="A217" s="1">
        <v>216</v>
      </c>
      <c r="B217" s="2" t="s">
        <v>681</v>
      </c>
      <c r="C217" s="3" t="s">
        <v>682</v>
      </c>
      <c r="D217" s="4" t="s">
        <v>422</v>
      </c>
      <c r="E217" s="5" t="s">
        <v>777</v>
      </c>
      <c r="F217" s="6">
        <f t="shared" si="3"/>
        <v>1524667</v>
      </c>
      <c r="G217" s="94" t="s">
        <v>84</v>
      </c>
      <c r="H217" s="92">
        <f>VLOOKUP(G217,Sheet2!$A$2:$B$93,2,FALSE)</f>
        <v>0</v>
      </c>
      <c r="I217" s="95" t="s">
        <v>101</v>
      </c>
      <c r="J217" s="92">
        <f>VLOOKUP(I217,Sheet2!$A$2:$B$93,2,FALSE)</f>
        <v>89000</v>
      </c>
      <c r="K217" s="103" t="s">
        <v>153</v>
      </c>
      <c r="L217" s="101">
        <f>VLOOKUP(K217,Sheet2!$A$2:$B$93,2,FALSE)</f>
        <v>230000</v>
      </c>
      <c r="M217" s="100" t="s">
        <v>67</v>
      </c>
      <c r="N217" s="101">
        <f>VLOOKUP(M217,Sheet2!$A$2:$B$93,2,FALSE)</f>
        <v>175000</v>
      </c>
      <c r="O217" s="82" t="s">
        <v>38</v>
      </c>
      <c r="P217" s="8">
        <f>VLOOKUP(O217,Sheet2!$A$2:$B$93,2,FALSE)</f>
        <v>0</v>
      </c>
      <c r="Q217" s="7" t="s">
        <v>68</v>
      </c>
      <c r="R217" s="8">
        <f>VLOOKUP(Q217,Sheet2!$A$2:$B$93,2,FALSE)</f>
        <v>116000</v>
      </c>
      <c r="S217" s="107" t="s">
        <v>39</v>
      </c>
      <c r="T217" s="8">
        <f>VLOOKUP(S217,Sheet2!$A$2:$B$93,2,FALSE)</f>
        <v>311667</v>
      </c>
      <c r="U217" s="114" t="s">
        <v>157</v>
      </c>
      <c r="V217" s="111">
        <f>VLOOKUP(U217,Sheet2!$A$2:$B$93,2,FALSE)</f>
        <v>37000</v>
      </c>
      <c r="W217" s="113" t="s">
        <v>60</v>
      </c>
      <c r="X217" s="111">
        <f>VLOOKUP(W217,Sheet2!$A$2:$B$93,2,FALSE)</f>
        <v>68000</v>
      </c>
      <c r="Y217" s="113" t="s">
        <v>70</v>
      </c>
      <c r="Z217" s="111">
        <f>VLOOKUP(Y217,Sheet2!$A$2:$B$93,2,FALSE)</f>
        <v>145000</v>
      </c>
      <c r="AA217" s="122" t="s">
        <v>44</v>
      </c>
      <c r="AB217" s="123">
        <f>VLOOKUP(AA217,Sheet2!$A$2:$B$93,2,FALSE)</f>
        <v>89000</v>
      </c>
      <c r="AC217" s="126" t="s">
        <v>55</v>
      </c>
      <c r="AD217" s="123">
        <f>VLOOKUP(AC217,Sheet2!$A$2:$B$93,2,FALSE)</f>
        <v>89000</v>
      </c>
      <c r="AE217" s="130" t="s">
        <v>46</v>
      </c>
      <c r="AF217" s="131">
        <f>VLOOKUP(AE217,Sheet2!$A$2:$B$93,2,FALSE)</f>
        <v>175000</v>
      </c>
      <c r="AG217" s="133" t="s">
        <v>102</v>
      </c>
      <c r="AH217" s="131">
        <f>VLOOKUP(AG217,Sheet2!$A$2:$B$93,2,FALSE)</f>
        <v>0</v>
      </c>
    </row>
    <row r="218" spans="1:34">
      <c r="A218" s="1">
        <v>217</v>
      </c>
      <c r="B218" s="2" t="s">
        <v>644</v>
      </c>
      <c r="C218" s="3" t="s">
        <v>638</v>
      </c>
      <c r="D218" s="4" t="s">
        <v>639</v>
      </c>
      <c r="E218" s="5" t="s">
        <v>777</v>
      </c>
      <c r="F218" s="6">
        <f t="shared" si="3"/>
        <v>1517417</v>
      </c>
      <c r="G218" s="91" t="s">
        <v>51</v>
      </c>
      <c r="H218" s="92">
        <f>VLOOKUP(G218,Sheet2!$A$2:$B$93,2,FALSE)</f>
        <v>230000</v>
      </c>
      <c r="I218" s="95" t="s">
        <v>109</v>
      </c>
      <c r="J218" s="92">
        <f>VLOOKUP(I218,Sheet2!$A$2:$B$93,2,FALSE)</f>
        <v>230000</v>
      </c>
      <c r="K218" s="102" t="s">
        <v>52</v>
      </c>
      <c r="L218" s="101">
        <f>VLOOKUP(K218,Sheet2!$A$2:$B$93,2,FALSE)</f>
        <v>0</v>
      </c>
      <c r="M218" s="100" t="s">
        <v>37</v>
      </c>
      <c r="N218" s="101">
        <f>VLOOKUP(M218,Sheet2!$A$2:$B$93,2,FALSE)</f>
        <v>56500</v>
      </c>
      <c r="O218" s="7" t="s">
        <v>97</v>
      </c>
      <c r="P218" s="8">
        <f>VLOOKUP(O218,Sheet2!$A$2:$B$93,2,FALSE)</f>
        <v>68000</v>
      </c>
      <c r="Q218" s="7" t="s">
        <v>68</v>
      </c>
      <c r="R218" s="8">
        <f>VLOOKUP(Q218,Sheet2!$A$2:$B$93,2,FALSE)</f>
        <v>116000</v>
      </c>
      <c r="S218" s="107" t="s">
        <v>39</v>
      </c>
      <c r="T218" s="8">
        <f>VLOOKUP(S218,Sheet2!$A$2:$B$93,2,FALSE)</f>
        <v>311667</v>
      </c>
      <c r="U218" s="114" t="s">
        <v>43</v>
      </c>
      <c r="V218" s="111">
        <f>VLOOKUP(U218,Sheet2!$A$2:$B$93,2,FALSE)</f>
        <v>46000</v>
      </c>
      <c r="W218" s="113" t="s">
        <v>80</v>
      </c>
      <c r="X218" s="111">
        <f>VLOOKUP(W218,Sheet2!$A$2:$B$93,2,FALSE)</f>
        <v>50250</v>
      </c>
      <c r="Y218" s="113" t="s">
        <v>70</v>
      </c>
      <c r="Z218" s="111">
        <f>VLOOKUP(Y218,Sheet2!$A$2:$B$93,2,FALSE)</f>
        <v>145000</v>
      </c>
      <c r="AA218" s="122" t="s">
        <v>44</v>
      </c>
      <c r="AB218" s="123">
        <f>VLOOKUP(AA218,Sheet2!$A$2:$B$93,2,FALSE)</f>
        <v>89000</v>
      </c>
      <c r="AC218" s="124" t="s">
        <v>45</v>
      </c>
      <c r="AD218" s="123">
        <f>VLOOKUP(AC218,Sheet2!$A$2:$B$93,2,FALSE)</f>
        <v>0</v>
      </c>
      <c r="AE218" s="130" t="s">
        <v>46</v>
      </c>
      <c r="AF218" s="131">
        <f>VLOOKUP(AE218,Sheet2!$A$2:$B$93,2,FALSE)</f>
        <v>175000</v>
      </c>
      <c r="AG218" s="133" t="s">
        <v>102</v>
      </c>
      <c r="AH218" s="131">
        <f>VLOOKUP(AG218,Sheet2!$A$2:$B$93,2,FALSE)</f>
        <v>0</v>
      </c>
    </row>
    <row r="219" spans="1:34">
      <c r="A219" s="1">
        <v>218</v>
      </c>
      <c r="B219" s="2" t="s">
        <v>239</v>
      </c>
      <c r="C219" s="3" t="s">
        <v>240</v>
      </c>
      <c r="D219" s="4" t="s">
        <v>152</v>
      </c>
      <c r="E219" s="5" t="s">
        <v>777</v>
      </c>
      <c r="F219" s="6">
        <f t="shared" si="3"/>
        <v>1511967</v>
      </c>
      <c r="G219" s="91" t="s">
        <v>51</v>
      </c>
      <c r="H219" s="92">
        <f>VLOOKUP(G219,Sheet2!$A$2:$B$93,2,FALSE)</f>
        <v>230000</v>
      </c>
      <c r="I219" s="95" t="s">
        <v>77</v>
      </c>
      <c r="J219" s="92">
        <f>VLOOKUP(I219,Sheet2!$A$2:$B$93,2,FALSE)</f>
        <v>413333</v>
      </c>
      <c r="K219" s="100" t="s">
        <v>37</v>
      </c>
      <c r="L219" s="101">
        <f>VLOOKUP(K219,Sheet2!$A$2:$B$93,2,FALSE)</f>
        <v>56500</v>
      </c>
      <c r="M219" s="100" t="s">
        <v>36</v>
      </c>
      <c r="N219" s="101">
        <f>VLOOKUP(M219,Sheet2!$A$2:$B$93,2,FALSE)</f>
        <v>27467</v>
      </c>
      <c r="O219" s="7" t="s">
        <v>97</v>
      </c>
      <c r="P219" s="8">
        <f>VLOOKUP(O219,Sheet2!$A$2:$B$93,2,FALSE)</f>
        <v>68000</v>
      </c>
      <c r="Q219" s="7" t="s">
        <v>175</v>
      </c>
      <c r="R219" s="8">
        <f>VLOOKUP(Q219,Sheet2!$A$2:$B$93,2,FALSE)</f>
        <v>116000</v>
      </c>
      <c r="S219" s="107" t="s">
        <v>39</v>
      </c>
      <c r="T219" s="8">
        <f>VLOOKUP(S219,Sheet2!$A$2:$B$93,2,FALSE)</f>
        <v>311667</v>
      </c>
      <c r="U219" s="114" t="s">
        <v>54</v>
      </c>
      <c r="V219" s="111">
        <f>VLOOKUP(U219,Sheet2!$A$2:$B$93,2,FALSE)</f>
        <v>175000</v>
      </c>
      <c r="W219" s="112" t="s">
        <v>41</v>
      </c>
      <c r="X219" s="111">
        <f>VLOOKUP(W219,Sheet2!$A$2:$B$93,2,FALSE)</f>
        <v>0</v>
      </c>
      <c r="Y219" s="112" t="s">
        <v>90</v>
      </c>
      <c r="Z219" s="111">
        <f>VLOOKUP(Y219,Sheet2!$A$2:$B$93,2,FALSE)</f>
        <v>0</v>
      </c>
      <c r="AA219" s="122" t="s">
        <v>44</v>
      </c>
      <c r="AB219" s="123">
        <f>VLOOKUP(AA219,Sheet2!$A$2:$B$93,2,FALSE)</f>
        <v>89000</v>
      </c>
      <c r="AC219" s="124" t="s">
        <v>112</v>
      </c>
      <c r="AD219" s="123">
        <f>VLOOKUP(AC219,Sheet2!$A$2:$B$93,2,FALSE)</f>
        <v>0</v>
      </c>
      <c r="AE219" s="86" t="s">
        <v>102</v>
      </c>
      <c r="AF219" s="131">
        <f>VLOOKUP(AE219,Sheet2!$A$2:$B$93,2,FALSE)</f>
        <v>0</v>
      </c>
      <c r="AG219" s="134" t="s">
        <v>63</v>
      </c>
      <c r="AH219" s="131">
        <f>VLOOKUP(AG219,Sheet2!$A$2:$B$93,2,FALSE)</f>
        <v>25000</v>
      </c>
    </row>
    <row r="220" spans="1:34">
      <c r="A220" s="1">
        <v>219</v>
      </c>
      <c r="B220" s="2" t="s">
        <v>676</v>
      </c>
      <c r="C220" s="3" t="s">
        <v>674</v>
      </c>
      <c r="D220" s="4" t="s">
        <v>675</v>
      </c>
      <c r="E220" s="5" t="s">
        <v>777</v>
      </c>
      <c r="F220" s="6">
        <f t="shared" si="3"/>
        <v>1503500</v>
      </c>
      <c r="G220" s="94" t="s">
        <v>84</v>
      </c>
      <c r="H220" s="92">
        <f>VLOOKUP(G220,Sheet2!$A$2:$B$93,2,FALSE)</f>
        <v>0</v>
      </c>
      <c r="I220" s="95" t="s">
        <v>51</v>
      </c>
      <c r="J220" s="92">
        <f>VLOOKUP(I220,Sheet2!$A$2:$B$93,2,FALSE)</f>
        <v>230000</v>
      </c>
      <c r="K220" s="102" t="s">
        <v>52</v>
      </c>
      <c r="L220" s="101">
        <f>VLOOKUP(K220,Sheet2!$A$2:$B$93,2,FALSE)</f>
        <v>0</v>
      </c>
      <c r="M220" s="100" t="s">
        <v>132</v>
      </c>
      <c r="N220" s="101">
        <f>VLOOKUP(M220,Sheet2!$A$2:$B$93,2,FALSE)</f>
        <v>413333</v>
      </c>
      <c r="O220" s="7" t="s">
        <v>274</v>
      </c>
      <c r="P220" s="8">
        <f>VLOOKUP(O220,Sheet2!$A$2:$B$93,2,FALSE)</f>
        <v>56500</v>
      </c>
      <c r="Q220" s="7" t="s">
        <v>78</v>
      </c>
      <c r="R220" s="8">
        <f>VLOOKUP(Q220,Sheet2!$A$2:$B$93,2,FALSE)</f>
        <v>37000</v>
      </c>
      <c r="S220" s="107" t="s">
        <v>39</v>
      </c>
      <c r="T220" s="8">
        <f>VLOOKUP(S220,Sheet2!$A$2:$B$93,2,FALSE)</f>
        <v>311667</v>
      </c>
      <c r="U220" s="114" t="s">
        <v>43</v>
      </c>
      <c r="V220" s="111">
        <f>VLOOKUP(U220,Sheet2!$A$2:$B$93,2,FALSE)</f>
        <v>46000</v>
      </c>
      <c r="W220" s="112" t="s">
        <v>205</v>
      </c>
      <c r="X220" s="111">
        <f>VLOOKUP(W220,Sheet2!$A$2:$B$93,2,FALSE)</f>
        <v>0</v>
      </c>
      <c r="Y220" s="113" t="s">
        <v>70</v>
      </c>
      <c r="Z220" s="111">
        <f>VLOOKUP(Y220,Sheet2!$A$2:$B$93,2,FALSE)</f>
        <v>145000</v>
      </c>
      <c r="AA220" s="122" t="s">
        <v>44</v>
      </c>
      <c r="AB220" s="123">
        <f>VLOOKUP(AA220,Sheet2!$A$2:$B$93,2,FALSE)</f>
        <v>89000</v>
      </c>
      <c r="AC220" s="124" t="s">
        <v>45</v>
      </c>
      <c r="AD220" s="123">
        <f>VLOOKUP(AC220,Sheet2!$A$2:$B$93,2,FALSE)</f>
        <v>0</v>
      </c>
      <c r="AE220" s="130" t="s">
        <v>46</v>
      </c>
      <c r="AF220" s="131">
        <f>VLOOKUP(AE220,Sheet2!$A$2:$B$93,2,FALSE)</f>
        <v>175000</v>
      </c>
      <c r="AG220" s="133" t="s">
        <v>47</v>
      </c>
      <c r="AH220" s="131">
        <f>VLOOKUP(AG220,Sheet2!$A$2:$B$93,2,FALSE)</f>
        <v>0</v>
      </c>
    </row>
    <row r="221" spans="1:34">
      <c r="A221" s="1">
        <v>220</v>
      </c>
      <c r="B221" s="2" t="s">
        <v>262</v>
      </c>
      <c r="C221" s="3" t="s">
        <v>263</v>
      </c>
      <c r="D221" s="4" t="s">
        <v>262</v>
      </c>
      <c r="E221" s="5" t="s">
        <v>777</v>
      </c>
      <c r="F221" s="6">
        <f t="shared" si="3"/>
        <v>1499467</v>
      </c>
      <c r="G221" s="91" t="s">
        <v>34</v>
      </c>
      <c r="H221" s="92">
        <f>VLOOKUP(G221,Sheet2!$A$2:$B$93,2,FALSE)</f>
        <v>37000</v>
      </c>
      <c r="I221" s="95" t="s">
        <v>101</v>
      </c>
      <c r="J221" s="92">
        <f>VLOOKUP(I221,Sheet2!$A$2:$B$93,2,FALSE)</f>
        <v>89000</v>
      </c>
      <c r="K221" s="100" t="s">
        <v>264</v>
      </c>
      <c r="L221" s="101">
        <f>VLOOKUP(K221,Sheet2!$A$2:$B$93,2,FALSE)</f>
        <v>27467</v>
      </c>
      <c r="M221" s="100" t="s">
        <v>132</v>
      </c>
      <c r="N221" s="101">
        <f>VLOOKUP(M221,Sheet2!$A$2:$B$93,2,FALSE)</f>
        <v>413333</v>
      </c>
      <c r="O221" s="7" t="s">
        <v>97</v>
      </c>
      <c r="P221" s="8">
        <f>VLOOKUP(O221,Sheet2!$A$2:$B$93,2,FALSE)</f>
        <v>68000</v>
      </c>
      <c r="Q221" s="107" t="s">
        <v>39</v>
      </c>
      <c r="R221" s="8">
        <f>VLOOKUP(Q221,Sheet2!$A$2:$B$93,2,FALSE)</f>
        <v>311667</v>
      </c>
      <c r="S221" s="82" t="s">
        <v>59</v>
      </c>
      <c r="T221" s="8">
        <f>VLOOKUP(S221,Sheet2!$A$2:$B$93,2,FALSE)</f>
        <v>0</v>
      </c>
      <c r="U221" s="110" t="s">
        <v>123</v>
      </c>
      <c r="V221" s="111">
        <f>VLOOKUP(U221,Sheet2!$A$2:$B$93,2,FALSE)</f>
        <v>0</v>
      </c>
      <c r="W221" s="113" t="s">
        <v>61</v>
      </c>
      <c r="X221" s="111">
        <f>VLOOKUP(W221,Sheet2!$A$2:$B$93,2,FALSE)</f>
        <v>230000</v>
      </c>
      <c r="Y221" s="113" t="s">
        <v>70</v>
      </c>
      <c r="Z221" s="111">
        <f>VLOOKUP(Y221,Sheet2!$A$2:$B$93,2,FALSE)</f>
        <v>145000</v>
      </c>
      <c r="AA221" s="122" t="s">
        <v>44</v>
      </c>
      <c r="AB221" s="123">
        <f>VLOOKUP(AA221,Sheet2!$A$2:$B$93,2,FALSE)</f>
        <v>89000</v>
      </c>
      <c r="AC221" s="126" t="s">
        <v>55</v>
      </c>
      <c r="AD221" s="123">
        <f>VLOOKUP(AC221,Sheet2!$A$2:$B$93,2,FALSE)</f>
        <v>89000</v>
      </c>
      <c r="AE221" s="86" t="s">
        <v>71</v>
      </c>
      <c r="AF221" s="131">
        <f>VLOOKUP(AE221,Sheet2!$A$2:$B$93,2,FALSE)</f>
        <v>0</v>
      </c>
      <c r="AG221" s="133" t="s">
        <v>72</v>
      </c>
      <c r="AH221" s="131">
        <f>VLOOKUP(AG221,Sheet2!$A$2:$B$93,2,FALSE)</f>
        <v>0</v>
      </c>
    </row>
    <row r="222" spans="1:34">
      <c r="A222" s="1">
        <v>221</v>
      </c>
      <c r="B222" s="2" t="s">
        <v>252</v>
      </c>
      <c r="C222" s="3" t="s">
        <v>253</v>
      </c>
      <c r="D222" s="4" t="s">
        <v>252</v>
      </c>
      <c r="E222" s="5" t="s">
        <v>777</v>
      </c>
      <c r="F222" s="6">
        <f t="shared" si="3"/>
        <v>1498234</v>
      </c>
      <c r="G222" s="91" t="s">
        <v>51</v>
      </c>
      <c r="H222" s="92">
        <f>VLOOKUP(G222,Sheet2!$A$2:$B$93,2,FALSE)</f>
        <v>230000</v>
      </c>
      <c r="I222" s="95" t="s">
        <v>109</v>
      </c>
      <c r="J222" s="92">
        <f>VLOOKUP(I222,Sheet2!$A$2:$B$93,2,FALSE)</f>
        <v>230000</v>
      </c>
      <c r="K222" s="102" t="s">
        <v>52</v>
      </c>
      <c r="L222" s="101">
        <f>VLOOKUP(K222,Sheet2!$A$2:$B$93,2,FALSE)</f>
        <v>0</v>
      </c>
      <c r="M222" s="100" t="s">
        <v>147</v>
      </c>
      <c r="N222" s="101">
        <f>VLOOKUP(M222,Sheet2!$A$2:$B$93,2,FALSE)</f>
        <v>89000</v>
      </c>
      <c r="O222" s="7" t="s">
        <v>137</v>
      </c>
      <c r="P222" s="8">
        <f>VLOOKUP(O222,Sheet2!$A$2:$B$93,2,FALSE)</f>
        <v>24900</v>
      </c>
      <c r="Q222" s="107" t="s">
        <v>39</v>
      </c>
      <c r="R222" s="8">
        <f>VLOOKUP(Q222,Sheet2!$A$2:$B$93,2,FALSE)</f>
        <v>311667</v>
      </c>
      <c r="S222" s="82" t="s">
        <v>59</v>
      </c>
      <c r="T222" s="8">
        <f>VLOOKUP(S222,Sheet2!$A$2:$B$93,2,FALSE)</f>
        <v>0</v>
      </c>
      <c r="U222" s="110" t="s">
        <v>90</v>
      </c>
      <c r="V222" s="111">
        <f>VLOOKUP(U222,Sheet2!$A$2:$B$93,2,FALSE)</f>
        <v>0</v>
      </c>
      <c r="W222" s="115" t="s">
        <v>111</v>
      </c>
      <c r="X222" s="111">
        <f>VLOOKUP(W222,Sheet2!$A$2:$B$93,2,FALSE)</f>
        <v>311667</v>
      </c>
      <c r="Y222" s="113" t="s">
        <v>124</v>
      </c>
      <c r="Z222" s="111">
        <f>VLOOKUP(Y222,Sheet2!$A$2:$B$93,2,FALSE)</f>
        <v>37000</v>
      </c>
      <c r="AA222" s="122" t="s">
        <v>44</v>
      </c>
      <c r="AB222" s="123">
        <f>VLOOKUP(AA222,Sheet2!$A$2:$B$93,2,FALSE)</f>
        <v>89000</v>
      </c>
      <c r="AC222" s="124" t="s">
        <v>45</v>
      </c>
      <c r="AD222" s="123">
        <f>VLOOKUP(AC222,Sheet2!$A$2:$B$93,2,FALSE)</f>
        <v>0</v>
      </c>
      <c r="AE222" s="130" t="s">
        <v>46</v>
      </c>
      <c r="AF222" s="131">
        <f>VLOOKUP(AE222,Sheet2!$A$2:$B$93,2,FALSE)</f>
        <v>175000</v>
      </c>
      <c r="AG222" s="133" t="s">
        <v>47</v>
      </c>
      <c r="AH222" s="131">
        <f>VLOOKUP(AG222,Sheet2!$A$2:$B$93,2,FALSE)</f>
        <v>0</v>
      </c>
    </row>
    <row r="223" spans="1:34">
      <c r="A223" s="1">
        <v>222</v>
      </c>
      <c r="B223" s="2" t="s">
        <v>450</v>
      </c>
      <c r="C223" s="3" t="s">
        <v>451</v>
      </c>
      <c r="D223" s="4" t="s">
        <v>390</v>
      </c>
      <c r="E223" s="5" t="s">
        <v>222</v>
      </c>
      <c r="F223" s="6">
        <f t="shared" si="3"/>
        <v>1489666</v>
      </c>
      <c r="G223" s="91" t="s">
        <v>77</v>
      </c>
      <c r="H223" s="92">
        <f>VLOOKUP(G223,Sheet2!$A$2:$B$93,2,FALSE)</f>
        <v>413333</v>
      </c>
      <c r="I223" s="95" t="s">
        <v>34</v>
      </c>
      <c r="J223" s="92">
        <f>VLOOKUP(I223,Sheet2!$A$2:$B$93,2,FALSE)</f>
        <v>37000</v>
      </c>
      <c r="K223" s="100" t="s">
        <v>132</v>
      </c>
      <c r="L223" s="101">
        <f>VLOOKUP(K223,Sheet2!$A$2:$B$93,2,FALSE)</f>
        <v>413333</v>
      </c>
      <c r="M223" s="100" t="s">
        <v>67</v>
      </c>
      <c r="N223" s="101">
        <f>VLOOKUP(M223,Sheet2!$A$2:$B$93,2,FALSE)</f>
        <v>175000</v>
      </c>
      <c r="O223" s="7" t="s">
        <v>274</v>
      </c>
      <c r="P223" s="8">
        <f>VLOOKUP(O223,Sheet2!$A$2:$B$93,2,FALSE)</f>
        <v>56500</v>
      </c>
      <c r="Q223" s="7" t="s">
        <v>53</v>
      </c>
      <c r="R223" s="8">
        <f>VLOOKUP(Q223,Sheet2!$A$2:$B$93,2,FALSE)</f>
        <v>56500</v>
      </c>
      <c r="S223" s="82" t="s">
        <v>59</v>
      </c>
      <c r="T223" s="8">
        <f>VLOOKUP(S223,Sheet2!$A$2:$B$93,2,FALSE)</f>
        <v>0</v>
      </c>
      <c r="U223" s="114" t="s">
        <v>74</v>
      </c>
      <c r="V223" s="111">
        <f>VLOOKUP(U223,Sheet2!$A$2:$B$93,2,FALSE)</f>
        <v>37000</v>
      </c>
      <c r="W223" s="112" t="s">
        <v>41</v>
      </c>
      <c r="X223" s="111">
        <f>VLOOKUP(W223,Sheet2!$A$2:$B$93,2,FALSE)</f>
        <v>0</v>
      </c>
      <c r="Y223" s="113" t="s">
        <v>124</v>
      </c>
      <c r="Z223" s="111">
        <f>VLOOKUP(Y223,Sheet2!$A$2:$B$93,2,FALSE)</f>
        <v>37000</v>
      </c>
      <c r="AA223" s="122" t="s">
        <v>44</v>
      </c>
      <c r="AB223" s="123">
        <f>VLOOKUP(AA223,Sheet2!$A$2:$B$93,2,FALSE)</f>
        <v>89000</v>
      </c>
      <c r="AC223" s="124" t="s">
        <v>45</v>
      </c>
      <c r="AD223" s="123">
        <f>VLOOKUP(AC223,Sheet2!$A$2:$B$93,2,FALSE)</f>
        <v>0</v>
      </c>
      <c r="AE223" s="130" t="s">
        <v>46</v>
      </c>
      <c r="AF223" s="131">
        <f>VLOOKUP(AE223,Sheet2!$A$2:$B$93,2,FALSE)</f>
        <v>175000</v>
      </c>
      <c r="AG223" s="133" t="s">
        <v>47</v>
      </c>
      <c r="AH223" s="131">
        <f>VLOOKUP(AG223,Sheet2!$A$2:$B$93,2,FALSE)</f>
        <v>0</v>
      </c>
    </row>
    <row r="224" spans="1:34">
      <c r="A224" s="1">
        <v>223</v>
      </c>
      <c r="B224" s="2" t="s">
        <v>324</v>
      </c>
      <c r="C224" s="3" t="s">
        <v>325</v>
      </c>
      <c r="D224" s="4" t="s">
        <v>324</v>
      </c>
      <c r="E224" s="5" t="s">
        <v>777</v>
      </c>
      <c r="F224" s="6">
        <f t="shared" si="3"/>
        <v>1488167</v>
      </c>
      <c r="G224" s="91" t="s">
        <v>51</v>
      </c>
      <c r="H224" s="92">
        <f>VLOOKUP(G224,Sheet2!$A$2:$B$93,2,FALSE)</f>
        <v>230000</v>
      </c>
      <c r="I224" s="93" t="s">
        <v>94</v>
      </c>
      <c r="J224" s="92">
        <f>VLOOKUP(I224,Sheet2!$A$2:$B$93,2,FALSE)</f>
        <v>230000</v>
      </c>
      <c r="K224" s="100" t="s">
        <v>147</v>
      </c>
      <c r="L224" s="101">
        <f>VLOOKUP(K224,Sheet2!$A$2:$B$93,2,FALSE)</f>
        <v>89000</v>
      </c>
      <c r="M224" s="100" t="s">
        <v>37</v>
      </c>
      <c r="N224" s="101">
        <f>VLOOKUP(M224,Sheet2!$A$2:$B$93,2,FALSE)</f>
        <v>56500</v>
      </c>
      <c r="O224" s="7" t="s">
        <v>68</v>
      </c>
      <c r="P224" s="8">
        <f>VLOOKUP(O224,Sheet2!$A$2:$B$93,2,FALSE)</f>
        <v>116000</v>
      </c>
      <c r="Q224" s="107" t="s">
        <v>39</v>
      </c>
      <c r="R224" s="8">
        <f>VLOOKUP(Q224,Sheet2!$A$2:$B$93,2,FALSE)</f>
        <v>311667</v>
      </c>
      <c r="S224" s="82" t="s">
        <v>59</v>
      </c>
      <c r="T224" s="8">
        <f>VLOOKUP(S224,Sheet2!$A$2:$B$93,2,FALSE)</f>
        <v>0</v>
      </c>
      <c r="U224" s="114" t="s">
        <v>43</v>
      </c>
      <c r="V224" s="111">
        <f>VLOOKUP(U224,Sheet2!$A$2:$B$93,2,FALSE)</f>
        <v>46000</v>
      </c>
      <c r="W224" s="112" t="s">
        <v>123</v>
      </c>
      <c r="X224" s="111">
        <f>VLOOKUP(W224,Sheet2!$A$2:$B$93,2,FALSE)</f>
        <v>0</v>
      </c>
      <c r="Y224" s="113" t="s">
        <v>70</v>
      </c>
      <c r="Z224" s="111">
        <f>VLOOKUP(Y224,Sheet2!$A$2:$B$93,2,FALSE)</f>
        <v>145000</v>
      </c>
      <c r="AA224" s="122" t="s">
        <v>44</v>
      </c>
      <c r="AB224" s="123">
        <f>VLOOKUP(AA224,Sheet2!$A$2:$B$93,2,FALSE)</f>
        <v>89000</v>
      </c>
      <c r="AC224" s="124" t="s">
        <v>45</v>
      </c>
      <c r="AD224" s="123">
        <f>VLOOKUP(AC224,Sheet2!$A$2:$B$93,2,FALSE)</f>
        <v>0</v>
      </c>
      <c r="AE224" s="130" t="s">
        <v>46</v>
      </c>
      <c r="AF224" s="131">
        <f>VLOOKUP(AE224,Sheet2!$A$2:$B$93,2,FALSE)</f>
        <v>175000</v>
      </c>
      <c r="AG224" s="133" t="s">
        <v>102</v>
      </c>
      <c r="AH224" s="131">
        <f>VLOOKUP(AG224,Sheet2!$A$2:$B$93,2,FALSE)</f>
        <v>0</v>
      </c>
    </row>
    <row r="225" spans="1:34">
      <c r="A225" s="1">
        <v>224</v>
      </c>
      <c r="B225" s="2" t="s">
        <v>431</v>
      </c>
      <c r="C225" s="3" t="s">
        <v>432</v>
      </c>
      <c r="D225" s="4" t="s">
        <v>431</v>
      </c>
      <c r="E225" s="5" t="s">
        <v>777</v>
      </c>
      <c r="F225" s="6">
        <f t="shared" si="3"/>
        <v>1483967</v>
      </c>
      <c r="G225" s="91" t="s">
        <v>51</v>
      </c>
      <c r="H225" s="92">
        <f>VLOOKUP(G225,Sheet2!$A$2:$B$93,2,FALSE)</f>
        <v>230000</v>
      </c>
      <c r="I225" s="95" t="s">
        <v>58</v>
      </c>
      <c r="J225" s="92">
        <f>VLOOKUP(I225,Sheet2!$A$2:$B$93,2,FALSE)</f>
        <v>50250</v>
      </c>
      <c r="K225" s="100" t="s">
        <v>132</v>
      </c>
      <c r="L225" s="101">
        <f>VLOOKUP(K225,Sheet2!$A$2:$B$93,2,FALSE)</f>
        <v>413333</v>
      </c>
      <c r="M225" s="100" t="s">
        <v>36</v>
      </c>
      <c r="N225" s="101">
        <f>VLOOKUP(M225,Sheet2!$A$2:$B$93,2,FALSE)</f>
        <v>27467</v>
      </c>
      <c r="O225" s="7" t="s">
        <v>97</v>
      </c>
      <c r="P225" s="8">
        <f>VLOOKUP(O225,Sheet2!$A$2:$B$93,2,FALSE)</f>
        <v>68000</v>
      </c>
      <c r="Q225" s="107" t="s">
        <v>39</v>
      </c>
      <c r="R225" s="8">
        <f>VLOOKUP(Q225,Sheet2!$A$2:$B$93,2,FALSE)</f>
        <v>311667</v>
      </c>
      <c r="S225" s="82" t="s">
        <v>59</v>
      </c>
      <c r="T225" s="8">
        <f>VLOOKUP(S225,Sheet2!$A$2:$B$93,2,FALSE)</f>
        <v>0</v>
      </c>
      <c r="U225" s="114" t="s">
        <v>80</v>
      </c>
      <c r="V225" s="111">
        <f>VLOOKUP(U225,Sheet2!$A$2:$B$93,2,FALSE)</f>
        <v>50250</v>
      </c>
      <c r="W225" s="113" t="s">
        <v>160</v>
      </c>
      <c r="X225" s="111">
        <f>VLOOKUP(W225,Sheet2!$A$2:$B$93,2,FALSE)</f>
        <v>23000</v>
      </c>
      <c r="Y225" s="113" t="s">
        <v>43</v>
      </c>
      <c r="Z225" s="111">
        <f>VLOOKUP(Y225,Sheet2!$A$2:$B$93,2,FALSE)</f>
        <v>46000</v>
      </c>
      <c r="AA225" s="122" t="s">
        <v>44</v>
      </c>
      <c r="AB225" s="123">
        <f>VLOOKUP(AA225,Sheet2!$A$2:$B$93,2,FALSE)</f>
        <v>89000</v>
      </c>
      <c r="AC225" s="124" t="s">
        <v>45</v>
      </c>
      <c r="AD225" s="123">
        <f>VLOOKUP(AC225,Sheet2!$A$2:$B$93,2,FALSE)</f>
        <v>0</v>
      </c>
      <c r="AE225" s="130" t="s">
        <v>46</v>
      </c>
      <c r="AF225" s="131">
        <f>VLOOKUP(AE225,Sheet2!$A$2:$B$93,2,FALSE)</f>
        <v>175000</v>
      </c>
      <c r="AG225" s="133" t="s">
        <v>71</v>
      </c>
      <c r="AH225" s="131">
        <f>VLOOKUP(AG225,Sheet2!$A$2:$B$93,2,FALSE)</f>
        <v>0</v>
      </c>
    </row>
    <row r="226" spans="1:34">
      <c r="A226" s="1">
        <v>225</v>
      </c>
      <c r="B226" s="2" t="s">
        <v>362</v>
      </c>
      <c r="C226" s="3" t="s">
        <v>363</v>
      </c>
      <c r="D226" s="4" t="s">
        <v>324</v>
      </c>
      <c r="E226" s="5" t="s">
        <v>777</v>
      </c>
      <c r="F226" s="6">
        <f t="shared" si="3"/>
        <v>1482250</v>
      </c>
      <c r="G226" s="94" t="s">
        <v>84</v>
      </c>
      <c r="H226" s="92">
        <f>VLOOKUP(G226,Sheet2!$A$2:$B$93,2,FALSE)</f>
        <v>0</v>
      </c>
      <c r="I226" s="96" t="s">
        <v>50</v>
      </c>
      <c r="J226" s="92">
        <f>VLOOKUP(I226,Sheet2!$A$2:$B$93,2,FALSE)</f>
        <v>0</v>
      </c>
      <c r="K226" s="100" t="s">
        <v>132</v>
      </c>
      <c r="L226" s="101">
        <f>VLOOKUP(K226,Sheet2!$A$2:$B$93,2,FALSE)</f>
        <v>413333</v>
      </c>
      <c r="M226" s="100" t="s">
        <v>179</v>
      </c>
      <c r="N226" s="101">
        <f>VLOOKUP(M226,Sheet2!$A$2:$B$93,2,FALSE)</f>
        <v>68000</v>
      </c>
      <c r="O226" s="82" t="s">
        <v>38</v>
      </c>
      <c r="P226" s="8">
        <f>VLOOKUP(O226,Sheet2!$A$2:$B$93,2,FALSE)</f>
        <v>0</v>
      </c>
      <c r="Q226" s="107" t="s">
        <v>39</v>
      </c>
      <c r="R226" s="8">
        <f>VLOOKUP(Q226,Sheet2!$A$2:$B$93,2,FALSE)</f>
        <v>311667</v>
      </c>
      <c r="S226" s="107" t="s">
        <v>216</v>
      </c>
      <c r="T226" s="8">
        <f>VLOOKUP(S226,Sheet2!$A$2:$B$93,2,FALSE)</f>
        <v>145000</v>
      </c>
      <c r="U226" s="114" t="s">
        <v>61</v>
      </c>
      <c r="V226" s="111">
        <f>VLOOKUP(U226,Sheet2!$A$2:$B$93,2,FALSE)</f>
        <v>230000</v>
      </c>
      <c r="W226" s="112" t="s">
        <v>42</v>
      </c>
      <c r="X226" s="111">
        <f>VLOOKUP(W226,Sheet2!$A$2:$B$93,2,FALSE)</f>
        <v>0</v>
      </c>
      <c r="Y226" s="113" t="s">
        <v>80</v>
      </c>
      <c r="Z226" s="111">
        <f>VLOOKUP(Y226,Sheet2!$A$2:$B$93,2,FALSE)</f>
        <v>50250</v>
      </c>
      <c r="AA226" s="122" t="s">
        <v>44</v>
      </c>
      <c r="AB226" s="123">
        <f>VLOOKUP(AA226,Sheet2!$A$2:$B$93,2,FALSE)</f>
        <v>89000</v>
      </c>
      <c r="AC226" s="124" t="s">
        <v>45</v>
      </c>
      <c r="AD226" s="123">
        <f>VLOOKUP(AC226,Sheet2!$A$2:$B$93,2,FALSE)</f>
        <v>0</v>
      </c>
      <c r="AE226" s="130" t="s">
        <v>46</v>
      </c>
      <c r="AF226" s="131">
        <f>VLOOKUP(AE226,Sheet2!$A$2:$B$93,2,FALSE)</f>
        <v>175000</v>
      </c>
      <c r="AG226" s="133" t="s">
        <v>71</v>
      </c>
      <c r="AH226" s="131">
        <f>VLOOKUP(AG226,Sheet2!$A$2:$B$93,2,FALSE)</f>
        <v>0</v>
      </c>
    </row>
    <row r="227" spans="1:34">
      <c r="A227" s="1">
        <v>226</v>
      </c>
      <c r="B227" s="2" t="s">
        <v>315</v>
      </c>
      <c r="C227" s="3" t="s">
        <v>316</v>
      </c>
      <c r="D227" s="4" t="s">
        <v>197</v>
      </c>
      <c r="E227" s="5" t="s">
        <v>198</v>
      </c>
      <c r="F227" s="6">
        <f t="shared" si="3"/>
        <v>1466051</v>
      </c>
      <c r="G227" s="91" t="s">
        <v>51</v>
      </c>
      <c r="H227" s="92">
        <f>VLOOKUP(G227,Sheet2!$A$2:$B$93,2,FALSE)</f>
        <v>230000</v>
      </c>
      <c r="I227" s="95" t="s">
        <v>101</v>
      </c>
      <c r="J227" s="92">
        <f>VLOOKUP(I227,Sheet2!$A$2:$B$93,2,FALSE)</f>
        <v>89000</v>
      </c>
      <c r="K227" s="100" t="s">
        <v>264</v>
      </c>
      <c r="L227" s="101">
        <f>VLOOKUP(K227,Sheet2!$A$2:$B$93,2,FALSE)</f>
        <v>27467</v>
      </c>
      <c r="M227" s="100" t="s">
        <v>147</v>
      </c>
      <c r="N227" s="101">
        <f>VLOOKUP(M227,Sheet2!$A$2:$B$93,2,FALSE)</f>
        <v>89000</v>
      </c>
      <c r="O227" s="82" t="s">
        <v>59</v>
      </c>
      <c r="P227" s="8">
        <f>VLOOKUP(O227,Sheet2!$A$2:$B$93,2,FALSE)</f>
        <v>0</v>
      </c>
      <c r="Q227" s="107" t="s">
        <v>39</v>
      </c>
      <c r="R227" s="8">
        <f>VLOOKUP(Q227,Sheet2!$A$2:$B$93,2,FALSE)</f>
        <v>311667</v>
      </c>
      <c r="S227" s="7" t="s">
        <v>133</v>
      </c>
      <c r="T227" s="8">
        <f>VLOOKUP(S227,Sheet2!$A$2:$B$93,2,FALSE)</f>
        <v>311667</v>
      </c>
      <c r="U227" s="110" t="s">
        <v>123</v>
      </c>
      <c r="V227" s="111">
        <f>VLOOKUP(U227,Sheet2!$A$2:$B$93,2,FALSE)</f>
        <v>0</v>
      </c>
      <c r="W227" s="113" t="s">
        <v>60</v>
      </c>
      <c r="X227" s="111">
        <f>VLOOKUP(W227,Sheet2!$A$2:$B$93,2,FALSE)</f>
        <v>68000</v>
      </c>
      <c r="Y227" s="113" t="s">
        <v>80</v>
      </c>
      <c r="Z227" s="111">
        <f>VLOOKUP(Y227,Sheet2!$A$2:$B$93,2,FALSE)</f>
        <v>50250</v>
      </c>
      <c r="AA227" s="122" t="s">
        <v>44</v>
      </c>
      <c r="AB227" s="123">
        <f>VLOOKUP(AA227,Sheet2!$A$2:$B$93,2,FALSE)</f>
        <v>89000</v>
      </c>
      <c r="AC227" s="124" t="s">
        <v>45</v>
      </c>
      <c r="AD227" s="123">
        <f>VLOOKUP(AC227,Sheet2!$A$2:$B$93,2,FALSE)</f>
        <v>0</v>
      </c>
      <c r="AE227" s="130" t="s">
        <v>46</v>
      </c>
      <c r="AF227" s="131">
        <f>VLOOKUP(AE227,Sheet2!$A$2:$B$93,2,FALSE)</f>
        <v>175000</v>
      </c>
      <c r="AG227" s="134" t="s">
        <v>63</v>
      </c>
      <c r="AH227" s="131">
        <f>VLOOKUP(AG227,Sheet2!$A$2:$B$93,2,FALSE)</f>
        <v>25000</v>
      </c>
    </row>
    <row r="228" spans="1:34">
      <c r="A228" s="1">
        <v>227</v>
      </c>
      <c r="B228" s="2" t="s">
        <v>195</v>
      </c>
      <c r="C228" s="3" t="s">
        <v>196</v>
      </c>
      <c r="D228" s="4" t="s">
        <v>197</v>
      </c>
      <c r="E228" s="5" t="s">
        <v>198</v>
      </c>
      <c r="F228" s="6">
        <f t="shared" si="3"/>
        <v>1460317</v>
      </c>
      <c r="G228" s="94" t="s">
        <v>199</v>
      </c>
      <c r="H228" s="92">
        <f>VLOOKUP(G228,Sheet2!$A$2:$B$93,2,FALSE)</f>
        <v>0</v>
      </c>
      <c r="I228" s="93" t="s">
        <v>94</v>
      </c>
      <c r="J228" s="92">
        <f>VLOOKUP(I228,Sheet2!$A$2:$B$93,2,FALSE)</f>
        <v>230000</v>
      </c>
      <c r="K228" s="100" t="s">
        <v>185</v>
      </c>
      <c r="L228" s="101">
        <f>VLOOKUP(K228,Sheet2!$A$2:$B$93,2,FALSE)</f>
        <v>23400</v>
      </c>
      <c r="M228" s="100" t="s">
        <v>67</v>
      </c>
      <c r="N228" s="101">
        <f>VLOOKUP(M228,Sheet2!$A$2:$B$93,2,FALSE)</f>
        <v>175000</v>
      </c>
      <c r="O228" s="82" t="s">
        <v>38</v>
      </c>
      <c r="P228" s="8">
        <f>VLOOKUP(O228,Sheet2!$A$2:$B$93,2,FALSE)</f>
        <v>0</v>
      </c>
      <c r="Q228" s="107" t="s">
        <v>39</v>
      </c>
      <c r="R228" s="8">
        <f>VLOOKUP(Q228,Sheet2!$A$2:$B$93,2,FALSE)</f>
        <v>311667</v>
      </c>
      <c r="S228" s="7" t="s">
        <v>68</v>
      </c>
      <c r="T228" s="8">
        <f>VLOOKUP(S228,Sheet2!$A$2:$B$93,2,FALSE)</f>
        <v>116000</v>
      </c>
      <c r="U228" s="114" t="s">
        <v>80</v>
      </c>
      <c r="V228" s="111">
        <f>VLOOKUP(U228,Sheet2!$A$2:$B$93,2,FALSE)</f>
        <v>50250</v>
      </c>
      <c r="W228" s="113" t="s">
        <v>69</v>
      </c>
      <c r="X228" s="111">
        <f>VLOOKUP(W228,Sheet2!$A$2:$B$93,2,FALSE)</f>
        <v>145000</v>
      </c>
      <c r="Y228" s="113" t="s">
        <v>70</v>
      </c>
      <c r="Z228" s="111">
        <f>VLOOKUP(Y228,Sheet2!$A$2:$B$93,2,FALSE)</f>
        <v>145000</v>
      </c>
      <c r="AA228" s="125" t="s">
        <v>45</v>
      </c>
      <c r="AB228" s="123">
        <f>VLOOKUP(AA228,Sheet2!$A$2:$B$93,2,FALSE)</f>
        <v>0</v>
      </c>
      <c r="AC228" s="126" t="s">
        <v>55</v>
      </c>
      <c r="AD228" s="123">
        <f>VLOOKUP(AC228,Sheet2!$A$2:$B$93,2,FALSE)</f>
        <v>89000</v>
      </c>
      <c r="AE228" s="130" t="s">
        <v>46</v>
      </c>
      <c r="AF228" s="131">
        <f>VLOOKUP(AE228,Sheet2!$A$2:$B$93,2,FALSE)</f>
        <v>175000</v>
      </c>
      <c r="AG228" s="133" t="s">
        <v>71</v>
      </c>
      <c r="AH228" s="131">
        <f>VLOOKUP(AG228,Sheet2!$A$2:$B$93,2,FALSE)</f>
        <v>0</v>
      </c>
    </row>
    <row r="229" spans="1:34">
      <c r="A229" s="1">
        <v>228</v>
      </c>
      <c r="B229" s="2" t="s">
        <v>673</v>
      </c>
      <c r="C229" s="3" t="s">
        <v>674</v>
      </c>
      <c r="D229" s="4" t="s">
        <v>675</v>
      </c>
      <c r="E229" s="5" t="s">
        <v>777</v>
      </c>
      <c r="F229" s="6">
        <f t="shared" si="3"/>
        <v>1456667</v>
      </c>
      <c r="G229" s="91" t="s">
        <v>51</v>
      </c>
      <c r="H229" s="92">
        <f>VLOOKUP(G229,Sheet2!$A$2:$B$93,2,FALSE)</f>
        <v>230000</v>
      </c>
      <c r="I229" s="95" t="s">
        <v>109</v>
      </c>
      <c r="J229" s="92">
        <f>VLOOKUP(I229,Sheet2!$A$2:$B$93,2,FALSE)</f>
        <v>230000</v>
      </c>
      <c r="K229" s="102" t="s">
        <v>52</v>
      </c>
      <c r="L229" s="101">
        <f>VLOOKUP(K229,Sheet2!$A$2:$B$93,2,FALSE)</f>
        <v>0</v>
      </c>
      <c r="M229" s="103" t="s">
        <v>153</v>
      </c>
      <c r="N229" s="101">
        <f>VLOOKUP(M229,Sheet2!$A$2:$B$93,2,FALSE)</f>
        <v>230000</v>
      </c>
      <c r="O229" s="82" t="s">
        <v>38</v>
      </c>
      <c r="P229" s="8">
        <f>VLOOKUP(O229,Sheet2!$A$2:$B$93,2,FALSE)</f>
        <v>0</v>
      </c>
      <c r="Q229" s="107" t="s">
        <v>39</v>
      </c>
      <c r="R229" s="8">
        <f>VLOOKUP(Q229,Sheet2!$A$2:$B$93,2,FALSE)</f>
        <v>311667</v>
      </c>
      <c r="S229" s="82" t="s">
        <v>59</v>
      </c>
      <c r="T229" s="8">
        <f>VLOOKUP(S229,Sheet2!$A$2:$B$93,2,FALSE)</f>
        <v>0</v>
      </c>
      <c r="U229" s="114" t="s">
        <v>69</v>
      </c>
      <c r="V229" s="111">
        <f>VLOOKUP(U229,Sheet2!$A$2:$B$93,2,FALSE)</f>
        <v>145000</v>
      </c>
      <c r="W229" s="112" t="s">
        <v>42</v>
      </c>
      <c r="X229" s="111">
        <f>VLOOKUP(W229,Sheet2!$A$2:$B$93,2,FALSE)</f>
        <v>0</v>
      </c>
      <c r="Y229" s="113" t="s">
        <v>43</v>
      </c>
      <c r="Z229" s="111">
        <f>VLOOKUP(Y229,Sheet2!$A$2:$B$93,2,FALSE)</f>
        <v>46000</v>
      </c>
      <c r="AA229" s="122" t="s">
        <v>44</v>
      </c>
      <c r="AB229" s="123">
        <f>VLOOKUP(AA229,Sheet2!$A$2:$B$93,2,FALSE)</f>
        <v>89000</v>
      </c>
      <c r="AC229" s="124" t="s">
        <v>91</v>
      </c>
      <c r="AD229" s="123">
        <f>VLOOKUP(AC229,Sheet2!$A$2:$B$93,2,FALSE)</f>
        <v>0</v>
      </c>
      <c r="AE229" s="130" t="s">
        <v>46</v>
      </c>
      <c r="AF229" s="131">
        <f>VLOOKUP(AE229,Sheet2!$A$2:$B$93,2,FALSE)</f>
        <v>175000</v>
      </c>
      <c r="AG229" s="133" t="s">
        <v>102</v>
      </c>
      <c r="AH229" s="131">
        <f>VLOOKUP(AG229,Sheet2!$A$2:$B$93,2,FALSE)</f>
        <v>0</v>
      </c>
    </row>
    <row r="230" spans="1:34">
      <c r="A230" s="1">
        <v>229</v>
      </c>
      <c r="B230" s="2" t="s">
        <v>254</v>
      </c>
      <c r="C230" s="3" t="s">
        <v>255</v>
      </c>
      <c r="D230" s="4" t="s">
        <v>254</v>
      </c>
      <c r="E230" s="5" t="s">
        <v>777</v>
      </c>
      <c r="F230" s="6">
        <f t="shared" si="3"/>
        <v>1456417</v>
      </c>
      <c r="G230" s="94" t="s">
        <v>84</v>
      </c>
      <c r="H230" s="92">
        <f>VLOOKUP(G230,Sheet2!$A$2:$B$93,2,FALSE)</f>
        <v>0</v>
      </c>
      <c r="I230" s="95" t="s">
        <v>51</v>
      </c>
      <c r="J230" s="92">
        <f>VLOOKUP(I230,Sheet2!$A$2:$B$93,2,FALSE)</f>
        <v>230000</v>
      </c>
      <c r="K230" s="100" t="s">
        <v>37</v>
      </c>
      <c r="L230" s="101">
        <f>VLOOKUP(K230,Sheet2!$A$2:$B$93,2,FALSE)</f>
        <v>56500</v>
      </c>
      <c r="M230" s="100" t="s">
        <v>67</v>
      </c>
      <c r="N230" s="101">
        <f>VLOOKUP(M230,Sheet2!$A$2:$B$93,2,FALSE)</f>
        <v>175000</v>
      </c>
      <c r="O230" s="7" t="s">
        <v>97</v>
      </c>
      <c r="P230" s="8">
        <f>VLOOKUP(O230,Sheet2!$A$2:$B$93,2,FALSE)</f>
        <v>68000</v>
      </c>
      <c r="Q230" s="107" t="s">
        <v>39</v>
      </c>
      <c r="R230" s="8">
        <f>VLOOKUP(Q230,Sheet2!$A$2:$B$93,2,FALSE)</f>
        <v>311667</v>
      </c>
      <c r="S230" s="82" t="s">
        <v>59</v>
      </c>
      <c r="T230" s="8">
        <f>VLOOKUP(S230,Sheet2!$A$2:$B$93,2,FALSE)</f>
        <v>0</v>
      </c>
      <c r="U230" s="114" t="s">
        <v>43</v>
      </c>
      <c r="V230" s="111">
        <f>VLOOKUP(U230,Sheet2!$A$2:$B$93,2,FALSE)</f>
        <v>46000</v>
      </c>
      <c r="W230" s="113" t="s">
        <v>61</v>
      </c>
      <c r="X230" s="111">
        <f>VLOOKUP(W230,Sheet2!$A$2:$B$93,2,FALSE)</f>
        <v>230000</v>
      </c>
      <c r="Y230" s="113" t="s">
        <v>80</v>
      </c>
      <c r="Z230" s="111">
        <f>VLOOKUP(Y230,Sheet2!$A$2:$B$93,2,FALSE)</f>
        <v>50250</v>
      </c>
      <c r="AA230" s="122" t="s">
        <v>44</v>
      </c>
      <c r="AB230" s="123">
        <f>VLOOKUP(AA230,Sheet2!$A$2:$B$93,2,FALSE)</f>
        <v>89000</v>
      </c>
      <c r="AC230" s="124" t="s">
        <v>45</v>
      </c>
      <c r="AD230" s="123">
        <f>VLOOKUP(AC230,Sheet2!$A$2:$B$93,2,FALSE)</f>
        <v>0</v>
      </c>
      <c r="AE230" s="130" t="s">
        <v>46</v>
      </c>
      <c r="AF230" s="131">
        <f>VLOOKUP(AE230,Sheet2!$A$2:$B$93,2,FALSE)</f>
        <v>175000</v>
      </c>
      <c r="AG230" s="134" t="s">
        <v>63</v>
      </c>
      <c r="AH230" s="131">
        <f>VLOOKUP(AG230,Sheet2!$A$2:$B$93,2,FALSE)</f>
        <v>25000</v>
      </c>
    </row>
    <row r="231" spans="1:34">
      <c r="A231" s="1">
        <v>230</v>
      </c>
      <c r="B231" s="2" t="s">
        <v>470</v>
      </c>
      <c r="C231" s="3" t="s">
        <v>471</v>
      </c>
      <c r="D231" s="4" t="s">
        <v>470</v>
      </c>
      <c r="E231" s="5" t="s">
        <v>777</v>
      </c>
      <c r="F231" s="6">
        <f t="shared" si="3"/>
        <v>1454667</v>
      </c>
      <c r="G231" s="91" t="s">
        <v>34</v>
      </c>
      <c r="H231" s="92">
        <f>VLOOKUP(G231,Sheet2!$A$2:$B$93,2,FALSE)</f>
        <v>37000</v>
      </c>
      <c r="I231" s="93" t="s">
        <v>94</v>
      </c>
      <c r="J231" s="92">
        <f>VLOOKUP(I231,Sheet2!$A$2:$B$93,2,FALSE)</f>
        <v>230000</v>
      </c>
      <c r="K231" s="100" t="s">
        <v>179</v>
      </c>
      <c r="L231" s="101">
        <f>VLOOKUP(K231,Sheet2!$A$2:$B$93,2,FALSE)</f>
        <v>68000</v>
      </c>
      <c r="M231" s="100" t="s">
        <v>67</v>
      </c>
      <c r="N231" s="101">
        <f>VLOOKUP(M231,Sheet2!$A$2:$B$93,2,FALSE)</f>
        <v>175000</v>
      </c>
      <c r="O231" s="7" t="s">
        <v>122</v>
      </c>
      <c r="P231" s="8">
        <f>VLOOKUP(O231,Sheet2!$A$2:$B$93,2,FALSE)</f>
        <v>145000</v>
      </c>
      <c r="Q231" s="7" t="s">
        <v>68</v>
      </c>
      <c r="R231" s="8">
        <f>VLOOKUP(Q231,Sheet2!$A$2:$B$93,2,FALSE)</f>
        <v>116000</v>
      </c>
      <c r="S231" s="107" t="s">
        <v>39</v>
      </c>
      <c r="T231" s="8">
        <f>VLOOKUP(S231,Sheet2!$A$2:$B$93,2,FALSE)</f>
        <v>311667</v>
      </c>
      <c r="U231" s="114" t="s">
        <v>74</v>
      </c>
      <c r="V231" s="111">
        <f>VLOOKUP(U231,Sheet2!$A$2:$B$93,2,FALSE)</f>
        <v>37000</v>
      </c>
      <c r="W231" s="112" t="s">
        <v>166</v>
      </c>
      <c r="X231" s="111">
        <f>VLOOKUP(W231,Sheet2!$A$2:$B$93,2,FALSE)</f>
        <v>0</v>
      </c>
      <c r="Y231" s="113" t="s">
        <v>43</v>
      </c>
      <c r="Z231" s="111">
        <f>VLOOKUP(Y231,Sheet2!$A$2:$B$93,2,FALSE)</f>
        <v>46000</v>
      </c>
      <c r="AA231" s="122" t="s">
        <v>44</v>
      </c>
      <c r="AB231" s="123">
        <f>VLOOKUP(AA231,Sheet2!$A$2:$B$93,2,FALSE)</f>
        <v>89000</v>
      </c>
      <c r="AC231" s="124" t="s">
        <v>45</v>
      </c>
      <c r="AD231" s="123">
        <f>VLOOKUP(AC231,Sheet2!$A$2:$B$93,2,FALSE)</f>
        <v>0</v>
      </c>
      <c r="AE231" s="130" t="s">
        <v>46</v>
      </c>
      <c r="AF231" s="131">
        <f>VLOOKUP(AE231,Sheet2!$A$2:$B$93,2,FALSE)</f>
        <v>175000</v>
      </c>
      <c r="AG231" s="134" t="s">
        <v>63</v>
      </c>
      <c r="AH231" s="131">
        <f>VLOOKUP(AG231,Sheet2!$A$2:$B$93,2,FALSE)</f>
        <v>25000</v>
      </c>
    </row>
    <row r="232" spans="1:34">
      <c r="A232" s="1">
        <v>231</v>
      </c>
      <c r="B232" s="2" t="s">
        <v>562</v>
      </c>
      <c r="C232" s="3" t="s">
        <v>563</v>
      </c>
      <c r="D232" s="4" t="s">
        <v>189</v>
      </c>
      <c r="E232" s="5" t="s">
        <v>190</v>
      </c>
      <c r="F232" s="6">
        <f t="shared" si="3"/>
        <v>1449300</v>
      </c>
      <c r="G232" s="91" t="s">
        <v>77</v>
      </c>
      <c r="H232" s="92">
        <f>VLOOKUP(G232,Sheet2!$A$2:$B$93,2,FALSE)</f>
        <v>413333</v>
      </c>
      <c r="I232" s="95" t="s">
        <v>34</v>
      </c>
      <c r="J232" s="92">
        <f>VLOOKUP(I232,Sheet2!$A$2:$B$93,2,FALSE)</f>
        <v>37000</v>
      </c>
      <c r="K232" s="100" t="s">
        <v>147</v>
      </c>
      <c r="L232" s="101">
        <f>VLOOKUP(K232,Sheet2!$A$2:$B$93,2,FALSE)</f>
        <v>89000</v>
      </c>
      <c r="M232" s="100" t="s">
        <v>67</v>
      </c>
      <c r="N232" s="101">
        <f>VLOOKUP(M232,Sheet2!$A$2:$B$93,2,FALSE)</f>
        <v>175000</v>
      </c>
      <c r="O232" s="7" t="s">
        <v>137</v>
      </c>
      <c r="P232" s="8">
        <f>VLOOKUP(O232,Sheet2!$A$2:$B$93,2,FALSE)</f>
        <v>24900</v>
      </c>
      <c r="Q232" s="7" t="s">
        <v>85</v>
      </c>
      <c r="R232" s="8">
        <f>VLOOKUP(Q232,Sheet2!$A$2:$B$93,2,FALSE)</f>
        <v>0</v>
      </c>
      <c r="S232" s="7" t="s">
        <v>133</v>
      </c>
      <c r="T232" s="8">
        <f>VLOOKUP(S232,Sheet2!$A$2:$B$93,2,FALSE)</f>
        <v>311667</v>
      </c>
      <c r="U232" s="114" t="s">
        <v>69</v>
      </c>
      <c r="V232" s="111">
        <f>VLOOKUP(U232,Sheet2!$A$2:$B$93,2,FALSE)</f>
        <v>145000</v>
      </c>
      <c r="W232" s="113" t="s">
        <v>145</v>
      </c>
      <c r="X232" s="111">
        <f>VLOOKUP(W232,Sheet2!$A$2:$B$93,2,FALSE)</f>
        <v>23400</v>
      </c>
      <c r="Y232" s="113" t="s">
        <v>61</v>
      </c>
      <c r="Z232" s="111">
        <f>VLOOKUP(Y232,Sheet2!$A$2:$B$93,2,FALSE)</f>
        <v>230000</v>
      </c>
      <c r="AA232" s="125" t="s">
        <v>112</v>
      </c>
      <c r="AB232" s="123">
        <f>VLOOKUP(AA232,Sheet2!$A$2:$B$93,2,FALSE)</f>
        <v>0</v>
      </c>
      <c r="AC232" s="124" t="s">
        <v>62</v>
      </c>
      <c r="AD232" s="123">
        <f>VLOOKUP(AC232,Sheet2!$A$2:$B$93,2,FALSE)</f>
        <v>0</v>
      </c>
      <c r="AE232" s="86" t="s">
        <v>71</v>
      </c>
      <c r="AF232" s="131">
        <f>VLOOKUP(AE232,Sheet2!$A$2:$B$93,2,FALSE)</f>
        <v>0</v>
      </c>
      <c r="AG232" s="133" t="s">
        <v>47</v>
      </c>
      <c r="AH232" s="131">
        <f>VLOOKUP(AG232,Sheet2!$A$2:$B$93,2,FALSE)</f>
        <v>0</v>
      </c>
    </row>
    <row r="233" spans="1:34">
      <c r="A233" s="1">
        <v>232</v>
      </c>
      <c r="B233" s="2" t="s">
        <v>514</v>
      </c>
      <c r="C233" s="3" t="s">
        <v>513</v>
      </c>
      <c r="D233" s="4" t="s">
        <v>189</v>
      </c>
      <c r="E233" s="5" t="s">
        <v>190</v>
      </c>
      <c r="F233" s="6">
        <f t="shared" si="3"/>
        <v>1446167</v>
      </c>
      <c r="G233" s="91" t="s">
        <v>51</v>
      </c>
      <c r="H233" s="92">
        <f>VLOOKUP(G233,Sheet2!$A$2:$B$93,2,FALSE)</f>
        <v>230000</v>
      </c>
      <c r="I233" s="95" t="s">
        <v>58</v>
      </c>
      <c r="J233" s="92">
        <f>VLOOKUP(I233,Sheet2!$A$2:$B$93,2,FALSE)</f>
        <v>50250</v>
      </c>
      <c r="K233" s="100" t="s">
        <v>147</v>
      </c>
      <c r="L233" s="101">
        <f>VLOOKUP(K233,Sheet2!$A$2:$B$93,2,FALSE)</f>
        <v>89000</v>
      </c>
      <c r="M233" s="100" t="s">
        <v>67</v>
      </c>
      <c r="N233" s="101">
        <f>VLOOKUP(M233,Sheet2!$A$2:$B$93,2,FALSE)</f>
        <v>175000</v>
      </c>
      <c r="O233" s="7" t="s">
        <v>68</v>
      </c>
      <c r="P233" s="8">
        <f>VLOOKUP(O233,Sheet2!$A$2:$B$93,2,FALSE)</f>
        <v>116000</v>
      </c>
      <c r="Q233" s="107" t="s">
        <v>39</v>
      </c>
      <c r="R233" s="8">
        <f>VLOOKUP(Q233,Sheet2!$A$2:$B$93,2,FALSE)</f>
        <v>311667</v>
      </c>
      <c r="S233" s="82" t="s">
        <v>59</v>
      </c>
      <c r="T233" s="8">
        <f>VLOOKUP(S233,Sheet2!$A$2:$B$93,2,FALSE)</f>
        <v>0</v>
      </c>
      <c r="U233" s="114" t="s">
        <v>43</v>
      </c>
      <c r="V233" s="111">
        <f>VLOOKUP(U233,Sheet2!$A$2:$B$93,2,FALSE)</f>
        <v>46000</v>
      </c>
      <c r="W233" s="113" t="s">
        <v>80</v>
      </c>
      <c r="X233" s="111">
        <f>VLOOKUP(W233,Sheet2!$A$2:$B$93,2,FALSE)</f>
        <v>50250</v>
      </c>
      <c r="Y233" s="112" t="s">
        <v>123</v>
      </c>
      <c r="Z233" s="111">
        <f>VLOOKUP(Y233,Sheet2!$A$2:$B$93,2,FALSE)</f>
        <v>0</v>
      </c>
      <c r="AA233" s="122" t="s">
        <v>44</v>
      </c>
      <c r="AB233" s="123">
        <f>VLOOKUP(AA233,Sheet2!$A$2:$B$93,2,FALSE)</f>
        <v>89000</v>
      </c>
      <c r="AC233" s="126" t="s">
        <v>55</v>
      </c>
      <c r="AD233" s="123">
        <f>VLOOKUP(AC233,Sheet2!$A$2:$B$93,2,FALSE)</f>
        <v>89000</v>
      </c>
      <c r="AE233" s="130" t="s">
        <v>46</v>
      </c>
      <c r="AF233" s="131">
        <f>VLOOKUP(AE233,Sheet2!$A$2:$B$93,2,FALSE)</f>
        <v>175000</v>
      </c>
      <c r="AG233" s="134" t="s">
        <v>63</v>
      </c>
      <c r="AH233" s="131">
        <f>VLOOKUP(AG233,Sheet2!$A$2:$B$93,2,FALSE)</f>
        <v>25000</v>
      </c>
    </row>
    <row r="234" spans="1:34">
      <c r="A234" s="1">
        <v>233</v>
      </c>
      <c r="B234" s="2" t="s">
        <v>322</v>
      </c>
      <c r="C234" s="3" t="s">
        <v>323</v>
      </c>
      <c r="D234" s="4" t="s">
        <v>322</v>
      </c>
      <c r="E234" s="5" t="s">
        <v>777</v>
      </c>
      <c r="F234" s="6">
        <f t="shared" si="3"/>
        <v>1444550</v>
      </c>
      <c r="G234" s="91" t="s">
        <v>51</v>
      </c>
      <c r="H234" s="92">
        <f>VLOOKUP(G234,Sheet2!$A$2:$B$93,2,FALSE)</f>
        <v>230000</v>
      </c>
      <c r="I234" s="95" t="s">
        <v>58</v>
      </c>
      <c r="J234" s="92">
        <f>VLOOKUP(I234,Sheet2!$A$2:$B$93,2,FALSE)</f>
        <v>50250</v>
      </c>
      <c r="K234" s="100" t="s">
        <v>36</v>
      </c>
      <c r="L234" s="101">
        <f>VLOOKUP(K234,Sheet2!$A$2:$B$93,2,FALSE)</f>
        <v>27467</v>
      </c>
      <c r="M234" s="100" t="s">
        <v>173</v>
      </c>
      <c r="N234" s="101">
        <f>VLOOKUP(M234,Sheet2!$A$2:$B$93,2,FALSE)</f>
        <v>413333</v>
      </c>
      <c r="O234" s="7" t="s">
        <v>53</v>
      </c>
      <c r="P234" s="8">
        <f>VLOOKUP(O234,Sheet2!$A$2:$B$93,2,FALSE)</f>
        <v>56500</v>
      </c>
      <c r="Q234" s="7" t="s">
        <v>68</v>
      </c>
      <c r="R234" s="8">
        <f>VLOOKUP(Q234,Sheet2!$A$2:$B$93,2,FALSE)</f>
        <v>116000</v>
      </c>
      <c r="S234" s="107" t="s">
        <v>216</v>
      </c>
      <c r="T234" s="8">
        <f>VLOOKUP(S234,Sheet2!$A$2:$B$93,2,FALSE)</f>
        <v>145000</v>
      </c>
      <c r="U234" s="114" t="s">
        <v>43</v>
      </c>
      <c r="V234" s="111">
        <f>VLOOKUP(U234,Sheet2!$A$2:$B$93,2,FALSE)</f>
        <v>46000</v>
      </c>
      <c r="W234" s="113" t="s">
        <v>124</v>
      </c>
      <c r="X234" s="111">
        <f>VLOOKUP(W234,Sheet2!$A$2:$B$93,2,FALSE)</f>
        <v>37000</v>
      </c>
      <c r="Y234" s="113" t="s">
        <v>70</v>
      </c>
      <c r="Z234" s="111">
        <f>VLOOKUP(Y234,Sheet2!$A$2:$B$93,2,FALSE)</f>
        <v>145000</v>
      </c>
      <c r="AA234" s="122" t="s">
        <v>44</v>
      </c>
      <c r="AB234" s="123">
        <f>VLOOKUP(AA234,Sheet2!$A$2:$B$93,2,FALSE)</f>
        <v>89000</v>
      </c>
      <c r="AC234" s="126" t="s">
        <v>55</v>
      </c>
      <c r="AD234" s="123">
        <f>VLOOKUP(AC234,Sheet2!$A$2:$B$93,2,FALSE)</f>
        <v>89000</v>
      </c>
      <c r="AE234" s="86" t="s">
        <v>71</v>
      </c>
      <c r="AF234" s="131">
        <f>VLOOKUP(AE234,Sheet2!$A$2:$B$93,2,FALSE)</f>
        <v>0</v>
      </c>
      <c r="AG234" s="133" t="s">
        <v>47</v>
      </c>
      <c r="AH234" s="131">
        <f>VLOOKUP(AG234,Sheet2!$A$2:$B$93,2,FALSE)</f>
        <v>0</v>
      </c>
    </row>
    <row r="235" spans="1:34">
      <c r="A235" s="1">
        <v>234</v>
      </c>
      <c r="B235" s="2" t="s">
        <v>177</v>
      </c>
      <c r="C235" s="3" t="s">
        <v>178</v>
      </c>
      <c r="D235" s="4" t="s">
        <v>177</v>
      </c>
      <c r="E235" s="5" t="s">
        <v>777</v>
      </c>
      <c r="F235" s="6">
        <f t="shared" si="3"/>
        <v>1444250</v>
      </c>
      <c r="G235" s="94" t="s">
        <v>50</v>
      </c>
      <c r="H235" s="92">
        <f>VLOOKUP(G235,Sheet2!$A$2:$B$93,2,FALSE)</f>
        <v>0</v>
      </c>
      <c r="I235" s="95" t="s">
        <v>58</v>
      </c>
      <c r="J235" s="92">
        <f>VLOOKUP(I235,Sheet2!$A$2:$B$93,2,FALSE)</f>
        <v>50250</v>
      </c>
      <c r="K235" s="100" t="s">
        <v>132</v>
      </c>
      <c r="L235" s="101">
        <f>VLOOKUP(K235,Sheet2!$A$2:$B$93,2,FALSE)</f>
        <v>413333</v>
      </c>
      <c r="M235" s="100" t="s">
        <v>179</v>
      </c>
      <c r="N235" s="101">
        <f>VLOOKUP(M235,Sheet2!$A$2:$B$93,2,FALSE)</f>
        <v>68000</v>
      </c>
      <c r="O235" s="7" t="s">
        <v>68</v>
      </c>
      <c r="P235" s="8">
        <f>VLOOKUP(O235,Sheet2!$A$2:$B$93,2,FALSE)</f>
        <v>116000</v>
      </c>
      <c r="Q235" s="7" t="s">
        <v>159</v>
      </c>
      <c r="R235" s="8">
        <f>VLOOKUP(Q235,Sheet2!$A$2:$B$93,2,FALSE)</f>
        <v>46000</v>
      </c>
      <c r="S235" s="107" t="s">
        <v>39</v>
      </c>
      <c r="T235" s="8">
        <f>VLOOKUP(S235,Sheet2!$A$2:$B$93,2,FALSE)</f>
        <v>311667</v>
      </c>
      <c r="U235" s="114" t="s">
        <v>54</v>
      </c>
      <c r="V235" s="111">
        <f>VLOOKUP(U235,Sheet2!$A$2:$B$93,2,FALSE)</f>
        <v>175000</v>
      </c>
      <c r="W235" s="112" t="s">
        <v>180</v>
      </c>
      <c r="X235" s="111">
        <f>VLOOKUP(W235,Sheet2!$A$2:$B$93,2,FALSE)</f>
        <v>0</v>
      </c>
      <c r="Y235" s="112" t="s">
        <v>42</v>
      </c>
      <c r="Z235" s="111">
        <f>VLOOKUP(Y235,Sheet2!$A$2:$B$93,2,FALSE)</f>
        <v>0</v>
      </c>
      <c r="AA235" s="122" t="s">
        <v>55</v>
      </c>
      <c r="AB235" s="123">
        <f>VLOOKUP(AA235,Sheet2!$A$2:$B$93,2,FALSE)</f>
        <v>89000</v>
      </c>
      <c r="AC235" s="124" t="s">
        <v>45</v>
      </c>
      <c r="AD235" s="123">
        <f>VLOOKUP(AC235,Sheet2!$A$2:$B$93,2,FALSE)</f>
        <v>0</v>
      </c>
      <c r="AE235" s="130" t="s">
        <v>46</v>
      </c>
      <c r="AF235" s="131">
        <f>VLOOKUP(AE235,Sheet2!$A$2:$B$93,2,FALSE)</f>
        <v>175000</v>
      </c>
      <c r="AG235" s="133" t="s">
        <v>72</v>
      </c>
      <c r="AH235" s="131">
        <f>VLOOKUP(AG235,Sheet2!$A$2:$B$93,2,FALSE)</f>
        <v>0</v>
      </c>
    </row>
    <row r="236" spans="1:34">
      <c r="A236" s="1">
        <v>235</v>
      </c>
      <c r="B236" s="2" t="s">
        <v>535</v>
      </c>
      <c r="C236" s="3" t="s">
        <v>536</v>
      </c>
      <c r="D236" s="4" t="s">
        <v>537</v>
      </c>
      <c r="E236" s="5" t="s">
        <v>777</v>
      </c>
      <c r="F236" s="6">
        <f t="shared" si="3"/>
        <v>1440634</v>
      </c>
      <c r="G236" s="91" t="s">
        <v>51</v>
      </c>
      <c r="H236" s="92">
        <f>VLOOKUP(G236,Sheet2!$A$2:$B$93,2,FALSE)</f>
        <v>230000</v>
      </c>
      <c r="I236" s="95" t="s">
        <v>58</v>
      </c>
      <c r="J236" s="92">
        <f>VLOOKUP(I236,Sheet2!$A$2:$B$93,2,FALSE)</f>
        <v>50250</v>
      </c>
      <c r="K236" s="100" t="s">
        <v>36</v>
      </c>
      <c r="L236" s="101">
        <f>VLOOKUP(K236,Sheet2!$A$2:$B$93,2,FALSE)</f>
        <v>27467</v>
      </c>
      <c r="M236" s="100" t="s">
        <v>67</v>
      </c>
      <c r="N236" s="101">
        <f>VLOOKUP(M236,Sheet2!$A$2:$B$93,2,FALSE)</f>
        <v>175000</v>
      </c>
      <c r="O236" s="7" t="s">
        <v>85</v>
      </c>
      <c r="P236" s="8">
        <f>VLOOKUP(O236,Sheet2!$A$2:$B$93,2,FALSE)</f>
        <v>0</v>
      </c>
      <c r="Q236" s="7" t="s">
        <v>68</v>
      </c>
      <c r="R236" s="8">
        <f>VLOOKUP(Q236,Sheet2!$A$2:$B$93,2,FALSE)</f>
        <v>116000</v>
      </c>
      <c r="S236" s="107" t="s">
        <v>39</v>
      </c>
      <c r="T236" s="8">
        <f>VLOOKUP(S236,Sheet2!$A$2:$B$93,2,FALSE)</f>
        <v>311667</v>
      </c>
      <c r="U236" s="114" t="s">
        <v>80</v>
      </c>
      <c r="V236" s="111">
        <f>VLOOKUP(U236,Sheet2!$A$2:$B$93,2,FALSE)</f>
        <v>50250</v>
      </c>
      <c r="W236" s="113" t="s">
        <v>43</v>
      </c>
      <c r="X236" s="111">
        <f>VLOOKUP(W236,Sheet2!$A$2:$B$93,2,FALSE)</f>
        <v>46000</v>
      </c>
      <c r="Y236" s="113" t="s">
        <v>70</v>
      </c>
      <c r="Z236" s="111">
        <f>VLOOKUP(Y236,Sheet2!$A$2:$B$93,2,FALSE)</f>
        <v>145000</v>
      </c>
      <c r="AA236" s="122" t="s">
        <v>44</v>
      </c>
      <c r="AB236" s="123">
        <f>VLOOKUP(AA236,Sheet2!$A$2:$B$93,2,FALSE)</f>
        <v>89000</v>
      </c>
      <c r="AC236" s="124" t="s">
        <v>167</v>
      </c>
      <c r="AD236" s="123">
        <f>VLOOKUP(AC236,Sheet2!$A$2:$B$93,2,FALSE)</f>
        <v>0</v>
      </c>
      <c r="AE236" s="130" t="s">
        <v>46</v>
      </c>
      <c r="AF236" s="131">
        <f>VLOOKUP(AE236,Sheet2!$A$2:$B$93,2,FALSE)</f>
        <v>175000</v>
      </c>
      <c r="AG236" s="134" t="s">
        <v>63</v>
      </c>
      <c r="AH236" s="131">
        <f>VLOOKUP(AG236,Sheet2!$A$2:$B$93,2,FALSE)</f>
        <v>25000</v>
      </c>
    </row>
    <row r="237" spans="1:34">
      <c r="A237" s="1">
        <v>236</v>
      </c>
      <c r="B237" s="2" t="s">
        <v>509</v>
      </c>
      <c r="C237" s="3" t="s">
        <v>510</v>
      </c>
      <c r="D237" s="4" t="s">
        <v>509</v>
      </c>
      <c r="E237" s="5" t="s">
        <v>777</v>
      </c>
      <c r="F237" s="6">
        <f t="shared" si="3"/>
        <v>1431417</v>
      </c>
      <c r="G237" s="91" t="s">
        <v>34</v>
      </c>
      <c r="H237" s="92">
        <f>VLOOKUP(G237,Sheet2!$A$2:$B$93,2,FALSE)</f>
        <v>37000</v>
      </c>
      <c r="I237" s="93" t="s">
        <v>94</v>
      </c>
      <c r="J237" s="92">
        <f>VLOOKUP(I237,Sheet2!$A$2:$B$93,2,FALSE)</f>
        <v>230000</v>
      </c>
      <c r="K237" s="100" t="s">
        <v>37</v>
      </c>
      <c r="L237" s="101">
        <f>VLOOKUP(K237,Sheet2!$A$2:$B$93,2,FALSE)</f>
        <v>56500</v>
      </c>
      <c r="M237" s="100" t="s">
        <v>67</v>
      </c>
      <c r="N237" s="101">
        <f>VLOOKUP(M237,Sheet2!$A$2:$B$93,2,FALSE)</f>
        <v>175000</v>
      </c>
      <c r="O237" s="7" t="s">
        <v>68</v>
      </c>
      <c r="P237" s="8">
        <f>VLOOKUP(O237,Sheet2!$A$2:$B$93,2,FALSE)</f>
        <v>116000</v>
      </c>
      <c r="Q237" s="82" t="s">
        <v>59</v>
      </c>
      <c r="R237" s="8">
        <f>VLOOKUP(Q237,Sheet2!$A$2:$B$93,2,FALSE)</f>
        <v>0</v>
      </c>
      <c r="S237" s="107" t="s">
        <v>39</v>
      </c>
      <c r="T237" s="8">
        <f>VLOOKUP(S237,Sheet2!$A$2:$B$93,2,FALSE)</f>
        <v>311667</v>
      </c>
      <c r="U237" s="114" t="s">
        <v>80</v>
      </c>
      <c r="V237" s="111">
        <f>VLOOKUP(U237,Sheet2!$A$2:$B$93,2,FALSE)</f>
        <v>50250</v>
      </c>
      <c r="W237" s="113" t="s">
        <v>43</v>
      </c>
      <c r="X237" s="111">
        <f>VLOOKUP(W237,Sheet2!$A$2:$B$93,2,FALSE)</f>
        <v>46000</v>
      </c>
      <c r="Y237" s="113" t="s">
        <v>70</v>
      </c>
      <c r="Z237" s="111">
        <f>VLOOKUP(Y237,Sheet2!$A$2:$B$93,2,FALSE)</f>
        <v>145000</v>
      </c>
      <c r="AA237" s="122" t="s">
        <v>44</v>
      </c>
      <c r="AB237" s="123">
        <f>VLOOKUP(AA237,Sheet2!$A$2:$B$93,2,FALSE)</f>
        <v>89000</v>
      </c>
      <c r="AC237" s="124" t="s">
        <v>45</v>
      </c>
      <c r="AD237" s="123">
        <f>VLOOKUP(AC237,Sheet2!$A$2:$B$93,2,FALSE)</f>
        <v>0</v>
      </c>
      <c r="AE237" s="130" t="s">
        <v>46</v>
      </c>
      <c r="AF237" s="131">
        <f>VLOOKUP(AE237,Sheet2!$A$2:$B$93,2,FALSE)</f>
        <v>175000</v>
      </c>
      <c r="AG237" s="133" t="s">
        <v>102</v>
      </c>
      <c r="AH237" s="131">
        <f>VLOOKUP(AG237,Sheet2!$A$2:$B$93,2,FALSE)</f>
        <v>0</v>
      </c>
    </row>
    <row r="238" spans="1:34">
      <c r="A238" s="1">
        <v>237</v>
      </c>
      <c r="B238" s="2" t="s">
        <v>208</v>
      </c>
      <c r="C238" s="3" t="s">
        <v>203</v>
      </c>
      <c r="D238" s="4" t="s">
        <v>204</v>
      </c>
      <c r="E238" s="5" t="s">
        <v>777</v>
      </c>
      <c r="F238" s="6">
        <f t="shared" si="3"/>
        <v>1426667</v>
      </c>
      <c r="G238" s="91" t="s">
        <v>51</v>
      </c>
      <c r="H238" s="92">
        <f>VLOOKUP(G238,Sheet2!$A$2:$B$93,2,FALSE)</f>
        <v>230000</v>
      </c>
      <c r="I238" s="96" t="s">
        <v>50</v>
      </c>
      <c r="J238" s="92">
        <f>VLOOKUP(I238,Sheet2!$A$2:$B$93,2,FALSE)</f>
        <v>0</v>
      </c>
      <c r="K238" s="102" t="s">
        <v>52</v>
      </c>
      <c r="L238" s="101">
        <f>VLOOKUP(K238,Sheet2!$A$2:$B$93,2,FALSE)</f>
        <v>0</v>
      </c>
      <c r="M238" s="100" t="s">
        <v>67</v>
      </c>
      <c r="N238" s="101">
        <f>VLOOKUP(M238,Sheet2!$A$2:$B$93,2,FALSE)</f>
        <v>175000</v>
      </c>
      <c r="O238" s="82" t="s">
        <v>38</v>
      </c>
      <c r="P238" s="8">
        <f>VLOOKUP(O238,Sheet2!$A$2:$B$93,2,FALSE)</f>
        <v>0</v>
      </c>
      <c r="Q238" s="107" t="s">
        <v>39</v>
      </c>
      <c r="R238" s="8">
        <f>VLOOKUP(Q238,Sheet2!$A$2:$B$93,2,FALSE)</f>
        <v>311667</v>
      </c>
      <c r="S238" s="82" t="s">
        <v>59</v>
      </c>
      <c r="T238" s="8">
        <f>VLOOKUP(S238,Sheet2!$A$2:$B$93,2,FALSE)</f>
        <v>0</v>
      </c>
      <c r="U238" s="114" t="s">
        <v>61</v>
      </c>
      <c r="V238" s="111">
        <f>VLOOKUP(U238,Sheet2!$A$2:$B$93,2,FALSE)</f>
        <v>230000</v>
      </c>
      <c r="W238" s="113" t="s">
        <v>43</v>
      </c>
      <c r="X238" s="111">
        <f>VLOOKUP(W238,Sheet2!$A$2:$B$93,2,FALSE)</f>
        <v>46000</v>
      </c>
      <c r="Y238" s="113" t="s">
        <v>70</v>
      </c>
      <c r="Z238" s="111">
        <f>VLOOKUP(Y238,Sheet2!$A$2:$B$93,2,FALSE)</f>
        <v>145000</v>
      </c>
      <c r="AA238" s="122" t="s">
        <v>44</v>
      </c>
      <c r="AB238" s="123">
        <f>VLOOKUP(AA238,Sheet2!$A$2:$B$93,2,FALSE)</f>
        <v>89000</v>
      </c>
      <c r="AC238" s="124" t="s">
        <v>45</v>
      </c>
      <c r="AD238" s="123">
        <f>VLOOKUP(AC238,Sheet2!$A$2:$B$93,2,FALSE)</f>
        <v>0</v>
      </c>
      <c r="AE238" s="130" t="s">
        <v>46</v>
      </c>
      <c r="AF238" s="131">
        <f>VLOOKUP(AE238,Sheet2!$A$2:$B$93,2,FALSE)</f>
        <v>175000</v>
      </c>
      <c r="AG238" s="134" t="s">
        <v>63</v>
      </c>
      <c r="AH238" s="131">
        <f>VLOOKUP(AG238,Sheet2!$A$2:$B$93,2,FALSE)</f>
        <v>25000</v>
      </c>
    </row>
    <row r="239" spans="1:34">
      <c r="A239" s="1">
        <v>238</v>
      </c>
      <c r="B239" s="2" t="s">
        <v>611</v>
      </c>
      <c r="C239" s="3" t="s">
        <v>612</v>
      </c>
      <c r="D239" s="4" t="s">
        <v>611</v>
      </c>
      <c r="E239" s="5" t="s">
        <v>777</v>
      </c>
      <c r="F239" s="6">
        <f t="shared" si="3"/>
        <v>1425500</v>
      </c>
      <c r="G239" s="91" t="s">
        <v>34</v>
      </c>
      <c r="H239" s="92">
        <f>VLOOKUP(G239,Sheet2!$A$2:$B$93,2,FALSE)</f>
        <v>37000</v>
      </c>
      <c r="I239" s="95" t="s">
        <v>58</v>
      </c>
      <c r="J239" s="92">
        <f>VLOOKUP(I239,Sheet2!$A$2:$B$93,2,FALSE)</f>
        <v>50250</v>
      </c>
      <c r="K239" s="100" t="s">
        <v>132</v>
      </c>
      <c r="L239" s="101">
        <f>VLOOKUP(K239,Sheet2!$A$2:$B$93,2,FALSE)</f>
        <v>413333</v>
      </c>
      <c r="M239" s="100" t="s">
        <v>147</v>
      </c>
      <c r="N239" s="101">
        <f>VLOOKUP(M239,Sheet2!$A$2:$B$93,2,FALSE)</f>
        <v>89000</v>
      </c>
      <c r="O239" s="7" t="s">
        <v>68</v>
      </c>
      <c r="P239" s="8">
        <f>VLOOKUP(O239,Sheet2!$A$2:$B$93,2,FALSE)</f>
        <v>116000</v>
      </c>
      <c r="Q239" s="107" t="s">
        <v>39</v>
      </c>
      <c r="R239" s="8">
        <f>VLOOKUP(Q239,Sheet2!$A$2:$B$93,2,FALSE)</f>
        <v>311667</v>
      </c>
      <c r="S239" s="82" t="s">
        <v>59</v>
      </c>
      <c r="T239" s="8">
        <f>VLOOKUP(S239,Sheet2!$A$2:$B$93,2,FALSE)</f>
        <v>0</v>
      </c>
      <c r="U239" s="114" t="s">
        <v>43</v>
      </c>
      <c r="V239" s="111">
        <f>VLOOKUP(U239,Sheet2!$A$2:$B$93,2,FALSE)</f>
        <v>46000</v>
      </c>
      <c r="W239" s="113" t="s">
        <v>160</v>
      </c>
      <c r="X239" s="111">
        <f>VLOOKUP(W239,Sheet2!$A$2:$B$93,2,FALSE)</f>
        <v>23000</v>
      </c>
      <c r="Y239" s="113" t="s">
        <v>80</v>
      </c>
      <c r="Z239" s="111">
        <f>VLOOKUP(Y239,Sheet2!$A$2:$B$93,2,FALSE)</f>
        <v>50250</v>
      </c>
      <c r="AA239" s="122" t="s">
        <v>44</v>
      </c>
      <c r="AB239" s="123">
        <f>VLOOKUP(AA239,Sheet2!$A$2:$B$93,2,FALSE)</f>
        <v>89000</v>
      </c>
      <c r="AC239" s="124" t="s">
        <v>45</v>
      </c>
      <c r="AD239" s="123">
        <f>VLOOKUP(AC239,Sheet2!$A$2:$B$93,2,FALSE)</f>
        <v>0</v>
      </c>
      <c r="AE239" s="130" t="s">
        <v>46</v>
      </c>
      <c r="AF239" s="131">
        <f>VLOOKUP(AE239,Sheet2!$A$2:$B$93,2,FALSE)</f>
        <v>175000</v>
      </c>
      <c r="AG239" s="134" t="s">
        <v>63</v>
      </c>
      <c r="AH239" s="131">
        <f>VLOOKUP(AG239,Sheet2!$A$2:$B$93,2,FALSE)</f>
        <v>25000</v>
      </c>
    </row>
    <row r="240" spans="1:34">
      <c r="A240" s="1">
        <v>239</v>
      </c>
      <c r="B240" s="2" t="s">
        <v>648</v>
      </c>
      <c r="C240" s="3" t="s">
        <v>638</v>
      </c>
      <c r="D240" s="4" t="s">
        <v>639</v>
      </c>
      <c r="E240" s="5" t="s">
        <v>777</v>
      </c>
      <c r="F240" s="6">
        <f t="shared" si="3"/>
        <v>1412917</v>
      </c>
      <c r="G240" s="91" t="s">
        <v>34</v>
      </c>
      <c r="H240" s="92">
        <f>VLOOKUP(G240,Sheet2!$A$2:$B$93,2,FALSE)</f>
        <v>37000</v>
      </c>
      <c r="I240" s="93" t="s">
        <v>94</v>
      </c>
      <c r="J240" s="92">
        <f>VLOOKUP(I240,Sheet2!$A$2:$B$93,2,FALSE)</f>
        <v>230000</v>
      </c>
      <c r="K240" s="102" t="s">
        <v>52</v>
      </c>
      <c r="L240" s="101">
        <f>VLOOKUP(K240,Sheet2!$A$2:$B$93,2,FALSE)</f>
        <v>0</v>
      </c>
      <c r="M240" s="103" t="s">
        <v>153</v>
      </c>
      <c r="N240" s="101">
        <f>VLOOKUP(M240,Sheet2!$A$2:$B$93,2,FALSE)</f>
        <v>230000</v>
      </c>
      <c r="O240" s="82" t="s">
        <v>38</v>
      </c>
      <c r="P240" s="8">
        <f>VLOOKUP(O240,Sheet2!$A$2:$B$93,2,FALSE)</f>
        <v>0</v>
      </c>
      <c r="Q240" s="107" t="s">
        <v>39</v>
      </c>
      <c r="R240" s="8">
        <f>VLOOKUP(Q240,Sheet2!$A$2:$B$93,2,FALSE)</f>
        <v>311667</v>
      </c>
      <c r="S240" s="82" t="s">
        <v>59</v>
      </c>
      <c r="T240" s="8">
        <f>VLOOKUP(S240,Sheet2!$A$2:$B$93,2,FALSE)</f>
        <v>0</v>
      </c>
      <c r="U240" s="114" t="s">
        <v>69</v>
      </c>
      <c r="V240" s="111">
        <f>VLOOKUP(U240,Sheet2!$A$2:$B$93,2,FALSE)</f>
        <v>145000</v>
      </c>
      <c r="W240" s="113" t="s">
        <v>80</v>
      </c>
      <c r="X240" s="111">
        <f>VLOOKUP(W240,Sheet2!$A$2:$B$93,2,FALSE)</f>
        <v>50250</v>
      </c>
      <c r="Y240" s="113" t="s">
        <v>70</v>
      </c>
      <c r="Z240" s="111">
        <f>VLOOKUP(Y240,Sheet2!$A$2:$B$93,2,FALSE)</f>
        <v>145000</v>
      </c>
      <c r="AA240" s="122" t="s">
        <v>44</v>
      </c>
      <c r="AB240" s="123">
        <f>VLOOKUP(AA240,Sheet2!$A$2:$B$93,2,FALSE)</f>
        <v>89000</v>
      </c>
      <c r="AC240" s="124" t="s">
        <v>62</v>
      </c>
      <c r="AD240" s="123">
        <f>VLOOKUP(AC240,Sheet2!$A$2:$B$93,2,FALSE)</f>
        <v>0</v>
      </c>
      <c r="AE240" s="130" t="s">
        <v>46</v>
      </c>
      <c r="AF240" s="131">
        <f>VLOOKUP(AE240,Sheet2!$A$2:$B$93,2,FALSE)</f>
        <v>175000</v>
      </c>
      <c r="AG240" s="133" t="s">
        <v>71</v>
      </c>
      <c r="AH240" s="131">
        <f>VLOOKUP(AG240,Sheet2!$A$2:$B$93,2,FALSE)</f>
        <v>0</v>
      </c>
    </row>
    <row r="241" spans="1:34">
      <c r="A241" s="1">
        <v>240</v>
      </c>
      <c r="B241" s="2" t="s">
        <v>317</v>
      </c>
      <c r="C241" s="3" t="s">
        <v>316</v>
      </c>
      <c r="D241" s="4" t="s">
        <v>197</v>
      </c>
      <c r="E241" s="5" t="s">
        <v>198</v>
      </c>
      <c r="F241" s="6">
        <f t="shared" si="3"/>
        <v>1399917</v>
      </c>
      <c r="G241" s="91" t="s">
        <v>108</v>
      </c>
      <c r="H241" s="92">
        <f>VLOOKUP(G241,Sheet2!$A$2:$B$93,2,FALSE)</f>
        <v>89000</v>
      </c>
      <c r="I241" s="95" t="s">
        <v>101</v>
      </c>
      <c r="J241" s="92">
        <f>VLOOKUP(I241,Sheet2!$A$2:$B$93,2,FALSE)</f>
        <v>89000</v>
      </c>
      <c r="K241" s="100" t="s">
        <v>67</v>
      </c>
      <c r="L241" s="101">
        <f>VLOOKUP(K241,Sheet2!$A$2:$B$93,2,FALSE)</f>
        <v>175000</v>
      </c>
      <c r="M241" s="100" t="s">
        <v>147</v>
      </c>
      <c r="N241" s="101">
        <f>VLOOKUP(M241,Sheet2!$A$2:$B$93,2,FALSE)</f>
        <v>89000</v>
      </c>
      <c r="O241" s="82" t="s">
        <v>59</v>
      </c>
      <c r="P241" s="8">
        <f>VLOOKUP(O241,Sheet2!$A$2:$B$93,2,FALSE)</f>
        <v>0</v>
      </c>
      <c r="Q241" s="107" t="s">
        <v>39</v>
      </c>
      <c r="R241" s="8">
        <f>VLOOKUP(Q241,Sheet2!$A$2:$B$93,2,FALSE)</f>
        <v>311667</v>
      </c>
      <c r="S241" s="7" t="s">
        <v>68</v>
      </c>
      <c r="T241" s="8">
        <f>VLOOKUP(S241,Sheet2!$A$2:$B$93,2,FALSE)</f>
        <v>116000</v>
      </c>
      <c r="U241" s="114" t="s">
        <v>69</v>
      </c>
      <c r="V241" s="111">
        <f>VLOOKUP(U241,Sheet2!$A$2:$B$93,2,FALSE)</f>
        <v>145000</v>
      </c>
      <c r="W241" s="113" t="s">
        <v>43</v>
      </c>
      <c r="X241" s="111">
        <f>VLOOKUP(W241,Sheet2!$A$2:$B$93,2,FALSE)</f>
        <v>46000</v>
      </c>
      <c r="Y241" s="113" t="s">
        <v>80</v>
      </c>
      <c r="Z241" s="111">
        <f>VLOOKUP(Y241,Sheet2!$A$2:$B$93,2,FALSE)</f>
        <v>50250</v>
      </c>
      <c r="AA241" s="122" t="s">
        <v>44</v>
      </c>
      <c r="AB241" s="123">
        <f>VLOOKUP(AA241,Sheet2!$A$2:$B$93,2,FALSE)</f>
        <v>89000</v>
      </c>
      <c r="AC241" s="124" t="s">
        <v>45</v>
      </c>
      <c r="AD241" s="123">
        <f>VLOOKUP(AC241,Sheet2!$A$2:$B$93,2,FALSE)</f>
        <v>0</v>
      </c>
      <c r="AE241" s="130" t="s">
        <v>46</v>
      </c>
      <c r="AF241" s="131">
        <f>VLOOKUP(AE241,Sheet2!$A$2:$B$93,2,FALSE)</f>
        <v>175000</v>
      </c>
      <c r="AG241" s="134" t="s">
        <v>63</v>
      </c>
      <c r="AH241" s="131">
        <f>VLOOKUP(AG241,Sheet2!$A$2:$B$93,2,FALSE)</f>
        <v>25000</v>
      </c>
    </row>
    <row r="242" spans="1:34">
      <c r="A242" s="1">
        <v>241</v>
      </c>
      <c r="B242" s="2" t="s">
        <v>613</v>
      </c>
      <c r="C242" s="3" t="s">
        <v>614</v>
      </c>
      <c r="D242" s="4" t="s">
        <v>613</v>
      </c>
      <c r="E242" s="5" t="s">
        <v>777</v>
      </c>
      <c r="F242" s="6">
        <f t="shared" si="3"/>
        <v>1392834</v>
      </c>
      <c r="G242" s="91" t="s">
        <v>34</v>
      </c>
      <c r="H242" s="92">
        <f>VLOOKUP(G242,Sheet2!$A$2:$B$93,2,FALSE)</f>
        <v>37000</v>
      </c>
      <c r="I242" s="93" t="s">
        <v>94</v>
      </c>
      <c r="J242" s="92">
        <f>VLOOKUP(I242,Sheet2!$A$2:$B$93,2,FALSE)</f>
        <v>230000</v>
      </c>
      <c r="K242" s="100" t="s">
        <v>37</v>
      </c>
      <c r="L242" s="101">
        <f>VLOOKUP(K242,Sheet2!$A$2:$B$93,2,FALSE)</f>
        <v>56500</v>
      </c>
      <c r="M242" s="100" t="s">
        <v>67</v>
      </c>
      <c r="N242" s="101">
        <f>VLOOKUP(M242,Sheet2!$A$2:$B$93,2,FALSE)</f>
        <v>175000</v>
      </c>
      <c r="O242" s="7" t="s">
        <v>122</v>
      </c>
      <c r="P242" s="8">
        <f>VLOOKUP(O242,Sheet2!$A$2:$B$93,2,FALSE)</f>
        <v>145000</v>
      </c>
      <c r="Q242" s="107" t="s">
        <v>39</v>
      </c>
      <c r="R242" s="8">
        <f>VLOOKUP(Q242,Sheet2!$A$2:$B$93,2,FALSE)</f>
        <v>311667</v>
      </c>
      <c r="S242" s="82" t="s">
        <v>59</v>
      </c>
      <c r="T242" s="8">
        <f>VLOOKUP(S242,Sheet2!$A$2:$B$93,2,FALSE)</f>
        <v>0</v>
      </c>
      <c r="U242" s="110" t="s">
        <v>90</v>
      </c>
      <c r="V242" s="111">
        <f>VLOOKUP(U242,Sheet2!$A$2:$B$93,2,FALSE)</f>
        <v>0</v>
      </c>
      <c r="W242" s="115" t="s">
        <v>111</v>
      </c>
      <c r="X242" s="111">
        <f>VLOOKUP(W242,Sheet2!$A$2:$B$93,2,FALSE)</f>
        <v>311667</v>
      </c>
      <c r="Y242" s="113" t="s">
        <v>157</v>
      </c>
      <c r="Z242" s="111">
        <f>VLOOKUP(Y242,Sheet2!$A$2:$B$93,2,FALSE)</f>
        <v>37000</v>
      </c>
      <c r="AA242" s="122" t="s">
        <v>44</v>
      </c>
      <c r="AB242" s="123">
        <f>VLOOKUP(AA242,Sheet2!$A$2:$B$93,2,FALSE)</f>
        <v>89000</v>
      </c>
      <c r="AC242" s="124" t="s">
        <v>45</v>
      </c>
      <c r="AD242" s="123">
        <f>VLOOKUP(AC242,Sheet2!$A$2:$B$93,2,FALSE)</f>
        <v>0</v>
      </c>
      <c r="AE242" s="86" t="s">
        <v>102</v>
      </c>
      <c r="AF242" s="131">
        <f>VLOOKUP(AE242,Sheet2!$A$2:$B$93,2,FALSE)</f>
        <v>0</v>
      </c>
      <c r="AG242" s="133" t="s">
        <v>47</v>
      </c>
      <c r="AH242" s="131">
        <f>VLOOKUP(AG242,Sheet2!$A$2:$B$93,2,FALSE)</f>
        <v>0</v>
      </c>
    </row>
    <row r="243" spans="1:34">
      <c r="A243" s="1">
        <v>242</v>
      </c>
      <c r="B243" s="2" t="s">
        <v>617</v>
      </c>
      <c r="C243" s="3" t="s">
        <v>618</v>
      </c>
      <c r="D243" s="4" t="s">
        <v>617</v>
      </c>
      <c r="E243" s="5" t="s">
        <v>777</v>
      </c>
      <c r="F243" s="6">
        <f t="shared" si="3"/>
        <v>1386667</v>
      </c>
      <c r="G243" s="91" t="s">
        <v>34</v>
      </c>
      <c r="H243" s="92">
        <f>VLOOKUP(G243,Sheet2!$A$2:$B$93,2,FALSE)</f>
        <v>37000</v>
      </c>
      <c r="I243" s="96" t="s">
        <v>50</v>
      </c>
      <c r="J243" s="92">
        <f>VLOOKUP(I243,Sheet2!$A$2:$B$93,2,FALSE)</f>
        <v>0</v>
      </c>
      <c r="K243" s="103" t="s">
        <v>153</v>
      </c>
      <c r="L243" s="101">
        <f>VLOOKUP(K243,Sheet2!$A$2:$B$93,2,FALSE)</f>
        <v>230000</v>
      </c>
      <c r="M243" s="100" t="s">
        <v>67</v>
      </c>
      <c r="N243" s="101">
        <f>VLOOKUP(M243,Sheet2!$A$2:$B$93,2,FALSE)</f>
        <v>175000</v>
      </c>
      <c r="O243" s="82" t="s">
        <v>38</v>
      </c>
      <c r="P243" s="8">
        <f>VLOOKUP(O243,Sheet2!$A$2:$B$93,2,FALSE)</f>
        <v>0</v>
      </c>
      <c r="Q243" s="7" t="s">
        <v>97</v>
      </c>
      <c r="R243" s="8">
        <f>VLOOKUP(Q243,Sheet2!$A$2:$B$93,2,FALSE)</f>
        <v>68000</v>
      </c>
      <c r="S243" s="107" t="s">
        <v>39</v>
      </c>
      <c r="T243" s="8">
        <f>VLOOKUP(S243,Sheet2!$A$2:$B$93,2,FALSE)</f>
        <v>311667</v>
      </c>
      <c r="U243" s="110" t="s">
        <v>90</v>
      </c>
      <c r="V243" s="111">
        <f>VLOOKUP(U243,Sheet2!$A$2:$B$93,2,FALSE)</f>
        <v>0</v>
      </c>
      <c r="W243" s="113" t="s">
        <v>43</v>
      </c>
      <c r="X243" s="111">
        <f>VLOOKUP(W243,Sheet2!$A$2:$B$93,2,FALSE)</f>
        <v>46000</v>
      </c>
      <c r="Y243" s="113" t="s">
        <v>61</v>
      </c>
      <c r="Z243" s="111">
        <f>VLOOKUP(Y243,Sheet2!$A$2:$B$93,2,FALSE)</f>
        <v>230000</v>
      </c>
      <c r="AA243" s="122" t="s">
        <v>44</v>
      </c>
      <c r="AB243" s="123">
        <f>VLOOKUP(AA243,Sheet2!$A$2:$B$93,2,FALSE)</f>
        <v>89000</v>
      </c>
      <c r="AC243" s="124" t="s">
        <v>45</v>
      </c>
      <c r="AD243" s="123">
        <f>VLOOKUP(AC243,Sheet2!$A$2:$B$93,2,FALSE)</f>
        <v>0</v>
      </c>
      <c r="AE243" s="130" t="s">
        <v>46</v>
      </c>
      <c r="AF243" s="131">
        <f>VLOOKUP(AE243,Sheet2!$A$2:$B$93,2,FALSE)</f>
        <v>175000</v>
      </c>
      <c r="AG243" s="134" t="s">
        <v>63</v>
      </c>
      <c r="AH243" s="131">
        <f>VLOOKUP(AG243,Sheet2!$A$2:$B$93,2,FALSE)</f>
        <v>25000</v>
      </c>
    </row>
    <row r="244" spans="1:34">
      <c r="A244" s="1">
        <v>243</v>
      </c>
      <c r="B244" s="2" t="s">
        <v>496</v>
      </c>
      <c r="C244" s="3" t="s">
        <v>493</v>
      </c>
      <c r="D244" s="4" t="s">
        <v>494</v>
      </c>
      <c r="E244" s="5" t="s">
        <v>777</v>
      </c>
      <c r="F244" s="6">
        <f t="shared" si="3"/>
        <v>1381384</v>
      </c>
      <c r="G244" s="91" t="s">
        <v>51</v>
      </c>
      <c r="H244" s="92">
        <f>VLOOKUP(G244,Sheet2!$A$2:$B$93,2,FALSE)</f>
        <v>230000</v>
      </c>
      <c r="I244" s="95" t="s">
        <v>34</v>
      </c>
      <c r="J244" s="92">
        <f>VLOOKUP(I244,Sheet2!$A$2:$B$93,2,FALSE)</f>
        <v>37000</v>
      </c>
      <c r="K244" s="100" t="s">
        <v>36</v>
      </c>
      <c r="L244" s="101">
        <f>VLOOKUP(K244,Sheet2!$A$2:$B$93,2,FALSE)</f>
        <v>27467</v>
      </c>
      <c r="M244" s="100" t="s">
        <v>67</v>
      </c>
      <c r="N244" s="101">
        <f>VLOOKUP(M244,Sheet2!$A$2:$B$93,2,FALSE)</f>
        <v>175000</v>
      </c>
      <c r="O244" s="7" t="s">
        <v>68</v>
      </c>
      <c r="P244" s="8">
        <f>VLOOKUP(O244,Sheet2!$A$2:$B$93,2,FALSE)</f>
        <v>116000</v>
      </c>
      <c r="Q244" s="82" t="s">
        <v>38</v>
      </c>
      <c r="R244" s="8">
        <f>VLOOKUP(Q244,Sheet2!$A$2:$B$93,2,FALSE)</f>
        <v>0</v>
      </c>
      <c r="S244" s="107" t="s">
        <v>39</v>
      </c>
      <c r="T244" s="8">
        <f>VLOOKUP(S244,Sheet2!$A$2:$B$93,2,FALSE)</f>
        <v>311667</v>
      </c>
      <c r="U244" s="114" t="s">
        <v>80</v>
      </c>
      <c r="V244" s="111">
        <f>VLOOKUP(U244,Sheet2!$A$2:$B$93,2,FALSE)</f>
        <v>50250</v>
      </c>
      <c r="W244" s="112" t="s">
        <v>123</v>
      </c>
      <c r="X244" s="111">
        <f>VLOOKUP(W244,Sheet2!$A$2:$B$93,2,FALSE)</f>
        <v>0</v>
      </c>
      <c r="Y244" s="113" t="s">
        <v>70</v>
      </c>
      <c r="Z244" s="111">
        <f>VLOOKUP(Y244,Sheet2!$A$2:$B$93,2,FALSE)</f>
        <v>145000</v>
      </c>
      <c r="AA244" s="122" t="s">
        <v>44</v>
      </c>
      <c r="AB244" s="123">
        <f>VLOOKUP(AA244,Sheet2!$A$2:$B$93,2,FALSE)</f>
        <v>89000</v>
      </c>
      <c r="AC244" s="124" t="s">
        <v>45</v>
      </c>
      <c r="AD244" s="123">
        <f>VLOOKUP(AC244,Sheet2!$A$2:$B$93,2,FALSE)</f>
        <v>0</v>
      </c>
      <c r="AE244" s="130" t="s">
        <v>46</v>
      </c>
      <c r="AF244" s="131">
        <f>VLOOKUP(AE244,Sheet2!$A$2:$B$93,2,FALSE)</f>
        <v>175000</v>
      </c>
      <c r="AG244" s="134" t="s">
        <v>63</v>
      </c>
      <c r="AH244" s="131">
        <f>VLOOKUP(AG244,Sheet2!$A$2:$B$93,2,FALSE)</f>
        <v>25000</v>
      </c>
    </row>
    <row r="245" spans="1:34">
      <c r="A245" s="1">
        <v>244</v>
      </c>
      <c r="B245" s="2" t="s">
        <v>73</v>
      </c>
      <c r="C245" s="3" t="s">
        <v>65</v>
      </c>
      <c r="D245" s="4" t="s">
        <v>66</v>
      </c>
      <c r="E245" s="5" t="s">
        <v>777</v>
      </c>
      <c r="F245" s="6">
        <f t="shared" si="3"/>
        <v>1374667</v>
      </c>
      <c r="G245" s="91" t="s">
        <v>51</v>
      </c>
      <c r="H245" s="92">
        <f>VLOOKUP(G245,Sheet2!$A$2:$B$93,2,FALSE)</f>
        <v>230000</v>
      </c>
      <c r="I245" s="95" t="s">
        <v>34</v>
      </c>
      <c r="J245" s="92">
        <f>VLOOKUP(I245,Sheet2!$A$2:$B$93,2,FALSE)</f>
        <v>37000</v>
      </c>
      <c r="K245" s="102" t="s">
        <v>52</v>
      </c>
      <c r="L245" s="101">
        <f>VLOOKUP(K245,Sheet2!$A$2:$B$93,2,FALSE)</f>
        <v>0</v>
      </c>
      <c r="M245" s="100" t="s">
        <v>67</v>
      </c>
      <c r="N245" s="101">
        <f>VLOOKUP(M245,Sheet2!$A$2:$B$93,2,FALSE)</f>
        <v>175000</v>
      </c>
      <c r="O245" s="82" t="s">
        <v>38</v>
      </c>
      <c r="P245" s="8">
        <f>VLOOKUP(O245,Sheet2!$A$2:$B$93,2,FALSE)</f>
        <v>0</v>
      </c>
      <c r="Q245" s="107" t="s">
        <v>39</v>
      </c>
      <c r="R245" s="8">
        <f>VLOOKUP(Q245,Sheet2!$A$2:$B$93,2,FALSE)</f>
        <v>311667</v>
      </c>
      <c r="S245" s="7" t="s">
        <v>68</v>
      </c>
      <c r="T245" s="8">
        <f>VLOOKUP(S245,Sheet2!$A$2:$B$93,2,FALSE)</f>
        <v>116000</v>
      </c>
      <c r="U245" s="114" t="s">
        <v>69</v>
      </c>
      <c r="V245" s="111">
        <f>VLOOKUP(U245,Sheet2!$A$2:$B$93,2,FALSE)</f>
        <v>145000</v>
      </c>
      <c r="W245" s="113" t="s">
        <v>74</v>
      </c>
      <c r="X245" s="111">
        <f>VLOOKUP(W245,Sheet2!$A$2:$B$93,2,FALSE)</f>
        <v>37000</v>
      </c>
      <c r="Y245" s="113" t="s">
        <v>70</v>
      </c>
      <c r="Z245" s="111">
        <f>VLOOKUP(Y245,Sheet2!$A$2:$B$93,2,FALSE)</f>
        <v>145000</v>
      </c>
      <c r="AA245" s="122" t="s">
        <v>44</v>
      </c>
      <c r="AB245" s="123">
        <f>VLOOKUP(AA245,Sheet2!$A$2:$B$93,2,FALSE)</f>
        <v>89000</v>
      </c>
      <c r="AC245" s="126" t="s">
        <v>55</v>
      </c>
      <c r="AD245" s="123">
        <f>VLOOKUP(AC245,Sheet2!$A$2:$B$93,2,FALSE)</f>
        <v>89000</v>
      </c>
      <c r="AE245" s="86" t="s">
        <v>71</v>
      </c>
      <c r="AF245" s="131">
        <f>VLOOKUP(AE245,Sheet2!$A$2:$B$93,2,FALSE)</f>
        <v>0</v>
      </c>
      <c r="AG245" s="133" t="s">
        <v>72</v>
      </c>
      <c r="AH245" s="131">
        <f>VLOOKUP(AG245,Sheet2!$A$2:$B$93,2,FALSE)</f>
        <v>0</v>
      </c>
    </row>
    <row r="246" spans="1:34">
      <c r="A246" s="1">
        <v>245</v>
      </c>
      <c r="B246" s="2" t="s">
        <v>592</v>
      </c>
      <c r="C246" s="3" t="s">
        <v>593</v>
      </c>
      <c r="D246" s="4" t="s">
        <v>592</v>
      </c>
      <c r="E246" s="5" t="s">
        <v>777</v>
      </c>
      <c r="F246" s="6">
        <f t="shared" si="3"/>
        <v>1371384</v>
      </c>
      <c r="G246" s="91" t="s">
        <v>34</v>
      </c>
      <c r="H246" s="92">
        <f>VLOOKUP(G246,Sheet2!$A$2:$B$93,2,FALSE)</f>
        <v>37000</v>
      </c>
      <c r="I246" s="95" t="s">
        <v>51</v>
      </c>
      <c r="J246" s="92">
        <f>VLOOKUP(I246,Sheet2!$A$2:$B$93,2,FALSE)</f>
        <v>230000</v>
      </c>
      <c r="K246" s="100" t="s">
        <v>36</v>
      </c>
      <c r="L246" s="101">
        <f>VLOOKUP(K246,Sheet2!$A$2:$B$93,2,FALSE)</f>
        <v>27467</v>
      </c>
      <c r="M246" s="100" t="s">
        <v>67</v>
      </c>
      <c r="N246" s="101">
        <f>VLOOKUP(M246,Sheet2!$A$2:$B$93,2,FALSE)</f>
        <v>175000</v>
      </c>
      <c r="O246" s="82" t="s">
        <v>59</v>
      </c>
      <c r="P246" s="8">
        <f>VLOOKUP(O246,Sheet2!$A$2:$B$93,2,FALSE)</f>
        <v>0</v>
      </c>
      <c r="Q246" s="107" t="s">
        <v>39</v>
      </c>
      <c r="R246" s="8">
        <f>VLOOKUP(Q246,Sheet2!$A$2:$B$93,2,FALSE)</f>
        <v>311667</v>
      </c>
      <c r="S246" s="7" t="s">
        <v>68</v>
      </c>
      <c r="T246" s="8">
        <f>VLOOKUP(S246,Sheet2!$A$2:$B$93,2,FALSE)</f>
        <v>116000</v>
      </c>
      <c r="U246" s="114" t="s">
        <v>80</v>
      </c>
      <c r="V246" s="111">
        <f>VLOOKUP(U246,Sheet2!$A$2:$B$93,2,FALSE)</f>
        <v>50250</v>
      </c>
      <c r="W246" s="112" t="s">
        <v>205</v>
      </c>
      <c r="X246" s="111">
        <f>VLOOKUP(W246,Sheet2!$A$2:$B$93,2,FALSE)</f>
        <v>0</v>
      </c>
      <c r="Y246" s="113" t="s">
        <v>43</v>
      </c>
      <c r="Z246" s="111">
        <f>VLOOKUP(Y246,Sheet2!$A$2:$B$93,2,FALSE)</f>
        <v>46000</v>
      </c>
      <c r="AA246" s="122" t="s">
        <v>44</v>
      </c>
      <c r="AB246" s="123">
        <f>VLOOKUP(AA246,Sheet2!$A$2:$B$93,2,FALSE)</f>
        <v>89000</v>
      </c>
      <c r="AC246" s="126" t="s">
        <v>55</v>
      </c>
      <c r="AD246" s="123">
        <f>VLOOKUP(AC246,Sheet2!$A$2:$B$93,2,FALSE)</f>
        <v>89000</v>
      </c>
      <c r="AE246" s="130" t="s">
        <v>46</v>
      </c>
      <c r="AF246" s="131">
        <f>VLOOKUP(AE246,Sheet2!$A$2:$B$93,2,FALSE)</f>
        <v>175000</v>
      </c>
      <c r="AG246" s="134" t="s">
        <v>63</v>
      </c>
      <c r="AH246" s="131">
        <f>VLOOKUP(AG246,Sheet2!$A$2:$B$93,2,FALSE)</f>
        <v>25000</v>
      </c>
    </row>
    <row r="247" spans="1:34">
      <c r="A247" s="1">
        <v>246</v>
      </c>
      <c r="B247" s="2" t="s">
        <v>541</v>
      </c>
      <c r="C247" s="3" t="s">
        <v>542</v>
      </c>
      <c r="D247" s="4" t="s">
        <v>543</v>
      </c>
      <c r="E247" s="5" t="s">
        <v>777</v>
      </c>
      <c r="F247" s="6">
        <f t="shared" si="3"/>
        <v>1349167</v>
      </c>
      <c r="G247" s="91" t="s">
        <v>109</v>
      </c>
      <c r="H247" s="92">
        <f>VLOOKUP(G247,Sheet2!$A$2:$B$93,2,FALSE)</f>
        <v>230000</v>
      </c>
      <c r="I247" s="95" t="s">
        <v>34</v>
      </c>
      <c r="J247" s="92">
        <f>VLOOKUP(I247,Sheet2!$A$2:$B$93,2,FALSE)</f>
        <v>37000</v>
      </c>
      <c r="K247" s="102" t="s">
        <v>52</v>
      </c>
      <c r="L247" s="101">
        <f>VLOOKUP(K247,Sheet2!$A$2:$B$93,2,FALSE)</f>
        <v>0</v>
      </c>
      <c r="M247" s="100" t="s">
        <v>37</v>
      </c>
      <c r="N247" s="101">
        <f>VLOOKUP(M247,Sheet2!$A$2:$B$93,2,FALSE)</f>
        <v>56500</v>
      </c>
      <c r="O247" s="82" t="s">
        <v>59</v>
      </c>
      <c r="P247" s="8">
        <f>VLOOKUP(O247,Sheet2!$A$2:$B$93,2,FALSE)</f>
        <v>0</v>
      </c>
      <c r="Q247" s="107" t="s">
        <v>39</v>
      </c>
      <c r="R247" s="8">
        <f>VLOOKUP(Q247,Sheet2!$A$2:$B$93,2,FALSE)</f>
        <v>311667</v>
      </c>
      <c r="S247" s="107" t="s">
        <v>163</v>
      </c>
      <c r="T247" s="8">
        <f>VLOOKUP(S247,Sheet2!$A$2:$B$93,2,FALSE)</f>
        <v>68000</v>
      </c>
      <c r="U247" s="114" t="s">
        <v>74</v>
      </c>
      <c r="V247" s="111">
        <f>VLOOKUP(U247,Sheet2!$A$2:$B$93,2,FALSE)</f>
        <v>37000</v>
      </c>
      <c r="W247" s="113" t="s">
        <v>54</v>
      </c>
      <c r="X247" s="111">
        <f>VLOOKUP(W247,Sheet2!$A$2:$B$93,2,FALSE)</f>
        <v>175000</v>
      </c>
      <c r="Y247" s="113" t="s">
        <v>70</v>
      </c>
      <c r="Z247" s="111">
        <f>VLOOKUP(Y247,Sheet2!$A$2:$B$93,2,FALSE)</f>
        <v>145000</v>
      </c>
      <c r="AA247" s="122" t="s">
        <v>44</v>
      </c>
      <c r="AB247" s="123">
        <f>VLOOKUP(AA247,Sheet2!$A$2:$B$93,2,FALSE)</f>
        <v>89000</v>
      </c>
      <c r="AC247" s="124" t="s">
        <v>91</v>
      </c>
      <c r="AD247" s="123">
        <f>VLOOKUP(AC247,Sheet2!$A$2:$B$93,2,FALSE)</f>
        <v>0</v>
      </c>
      <c r="AE247" s="130" t="s">
        <v>46</v>
      </c>
      <c r="AF247" s="131">
        <f>VLOOKUP(AE247,Sheet2!$A$2:$B$93,2,FALSE)</f>
        <v>175000</v>
      </c>
      <c r="AG247" s="134" t="s">
        <v>63</v>
      </c>
      <c r="AH247" s="131">
        <f>VLOOKUP(AG247,Sheet2!$A$2:$B$93,2,FALSE)</f>
        <v>25000</v>
      </c>
    </row>
    <row r="248" spans="1:34">
      <c r="A248" s="1">
        <v>247</v>
      </c>
      <c r="B248" s="2" t="s">
        <v>653</v>
      </c>
      <c r="C248" s="3" t="s">
        <v>654</v>
      </c>
      <c r="D248" s="4" t="s">
        <v>653</v>
      </c>
      <c r="E248" s="5" t="s">
        <v>777</v>
      </c>
      <c r="F248" s="6">
        <f t="shared" si="3"/>
        <v>1344167</v>
      </c>
      <c r="G248" s="94" t="s">
        <v>50</v>
      </c>
      <c r="H248" s="92">
        <f>VLOOKUP(G248,Sheet2!$A$2:$B$93,2,FALSE)</f>
        <v>0</v>
      </c>
      <c r="I248" s="93" t="s">
        <v>94</v>
      </c>
      <c r="J248" s="92">
        <f>VLOOKUP(I248,Sheet2!$A$2:$B$93,2,FALSE)</f>
        <v>230000</v>
      </c>
      <c r="K248" s="100" t="s">
        <v>37</v>
      </c>
      <c r="L248" s="101">
        <f>VLOOKUP(K248,Sheet2!$A$2:$B$93,2,FALSE)</f>
        <v>56500</v>
      </c>
      <c r="M248" s="100" t="s">
        <v>67</v>
      </c>
      <c r="N248" s="101">
        <f>VLOOKUP(M248,Sheet2!$A$2:$B$93,2,FALSE)</f>
        <v>175000</v>
      </c>
      <c r="O248" s="7" t="s">
        <v>68</v>
      </c>
      <c r="P248" s="8">
        <f>VLOOKUP(O248,Sheet2!$A$2:$B$93,2,FALSE)</f>
        <v>116000</v>
      </c>
      <c r="Q248" s="107" t="s">
        <v>39</v>
      </c>
      <c r="R248" s="8">
        <f>VLOOKUP(Q248,Sheet2!$A$2:$B$93,2,FALSE)</f>
        <v>311667</v>
      </c>
      <c r="S248" s="82" t="s">
        <v>59</v>
      </c>
      <c r="T248" s="8">
        <f>VLOOKUP(S248,Sheet2!$A$2:$B$93,2,FALSE)</f>
        <v>0</v>
      </c>
      <c r="U248" s="114" t="s">
        <v>43</v>
      </c>
      <c r="V248" s="111">
        <f>VLOOKUP(U248,Sheet2!$A$2:$B$93,2,FALSE)</f>
        <v>46000</v>
      </c>
      <c r="W248" s="112" t="s">
        <v>205</v>
      </c>
      <c r="X248" s="111">
        <f>VLOOKUP(W248,Sheet2!$A$2:$B$93,2,FALSE)</f>
        <v>0</v>
      </c>
      <c r="Y248" s="113" t="s">
        <v>70</v>
      </c>
      <c r="Z248" s="111">
        <f>VLOOKUP(Y248,Sheet2!$A$2:$B$93,2,FALSE)</f>
        <v>145000</v>
      </c>
      <c r="AA248" s="122" t="s">
        <v>44</v>
      </c>
      <c r="AB248" s="123">
        <f>VLOOKUP(AA248,Sheet2!$A$2:$B$93,2,FALSE)</f>
        <v>89000</v>
      </c>
      <c r="AC248" s="124" t="s">
        <v>112</v>
      </c>
      <c r="AD248" s="123">
        <f>VLOOKUP(AC248,Sheet2!$A$2:$B$93,2,FALSE)</f>
        <v>0</v>
      </c>
      <c r="AE248" s="130" t="s">
        <v>46</v>
      </c>
      <c r="AF248" s="131">
        <f>VLOOKUP(AE248,Sheet2!$A$2:$B$93,2,FALSE)</f>
        <v>175000</v>
      </c>
      <c r="AG248" s="133" t="s">
        <v>72</v>
      </c>
      <c r="AH248" s="131">
        <f>VLOOKUP(AG248,Sheet2!$A$2:$B$93,2,FALSE)</f>
        <v>0</v>
      </c>
    </row>
    <row r="249" spans="1:34">
      <c r="A249" s="1">
        <v>248</v>
      </c>
      <c r="B249" s="2" t="s">
        <v>297</v>
      </c>
      <c r="C249" s="3" t="s">
        <v>298</v>
      </c>
      <c r="D249" s="4" t="s">
        <v>189</v>
      </c>
      <c r="E249" s="5" t="s">
        <v>190</v>
      </c>
      <c r="F249" s="6">
        <f t="shared" si="3"/>
        <v>1340917</v>
      </c>
      <c r="G249" s="91" t="s">
        <v>51</v>
      </c>
      <c r="H249" s="92">
        <f>VLOOKUP(G249,Sheet2!$A$2:$B$93,2,FALSE)</f>
        <v>230000</v>
      </c>
      <c r="I249" s="96" t="s">
        <v>50</v>
      </c>
      <c r="J249" s="92">
        <f>VLOOKUP(I249,Sheet2!$A$2:$B$93,2,FALSE)</f>
        <v>0</v>
      </c>
      <c r="K249" s="102" t="s">
        <v>52</v>
      </c>
      <c r="L249" s="101">
        <f>VLOOKUP(K249,Sheet2!$A$2:$B$93,2,FALSE)</f>
        <v>0</v>
      </c>
      <c r="M249" s="100" t="s">
        <v>67</v>
      </c>
      <c r="N249" s="101">
        <f>VLOOKUP(M249,Sheet2!$A$2:$B$93,2,FALSE)</f>
        <v>175000</v>
      </c>
      <c r="O249" s="7" t="s">
        <v>97</v>
      </c>
      <c r="P249" s="8">
        <f>VLOOKUP(O249,Sheet2!$A$2:$B$93,2,FALSE)</f>
        <v>68000</v>
      </c>
      <c r="Q249" s="107" t="s">
        <v>39</v>
      </c>
      <c r="R249" s="8">
        <f>VLOOKUP(Q249,Sheet2!$A$2:$B$93,2,FALSE)</f>
        <v>311667</v>
      </c>
      <c r="S249" s="7" t="s">
        <v>68</v>
      </c>
      <c r="T249" s="8">
        <f>VLOOKUP(S249,Sheet2!$A$2:$B$93,2,FALSE)</f>
        <v>116000</v>
      </c>
      <c r="U249" s="114" t="s">
        <v>74</v>
      </c>
      <c r="V249" s="111">
        <f>VLOOKUP(U249,Sheet2!$A$2:$B$93,2,FALSE)</f>
        <v>37000</v>
      </c>
      <c r="W249" s="112" t="s">
        <v>123</v>
      </c>
      <c r="X249" s="111">
        <f>VLOOKUP(W249,Sheet2!$A$2:$B$93,2,FALSE)</f>
        <v>0</v>
      </c>
      <c r="Y249" s="113" t="s">
        <v>80</v>
      </c>
      <c r="Z249" s="111">
        <f>VLOOKUP(Y249,Sheet2!$A$2:$B$93,2,FALSE)</f>
        <v>50250</v>
      </c>
      <c r="AA249" s="122" t="s">
        <v>44</v>
      </c>
      <c r="AB249" s="123">
        <f>VLOOKUP(AA249,Sheet2!$A$2:$B$93,2,FALSE)</f>
        <v>89000</v>
      </c>
      <c r="AC249" s="126" t="s">
        <v>55</v>
      </c>
      <c r="AD249" s="123">
        <f>VLOOKUP(AC249,Sheet2!$A$2:$B$93,2,FALSE)</f>
        <v>89000</v>
      </c>
      <c r="AE249" s="130" t="s">
        <v>46</v>
      </c>
      <c r="AF249" s="131">
        <f>VLOOKUP(AE249,Sheet2!$A$2:$B$93,2,FALSE)</f>
        <v>175000</v>
      </c>
      <c r="AG249" s="133" t="s">
        <v>72</v>
      </c>
      <c r="AH249" s="131">
        <f>VLOOKUP(AG249,Sheet2!$A$2:$B$93,2,FALSE)</f>
        <v>0</v>
      </c>
    </row>
    <row r="250" spans="1:34">
      <c r="A250" s="1">
        <v>249</v>
      </c>
      <c r="B250" s="2" t="s">
        <v>483</v>
      </c>
      <c r="C250" s="3" t="s">
        <v>337</v>
      </c>
      <c r="D250" s="4" t="s">
        <v>338</v>
      </c>
      <c r="E250" s="5" t="s">
        <v>777</v>
      </c>
      <c r="F250" s="6">
        <f t="shared" si="3"/>
        <v>1340917</v>
      </c>
      <c r="G250" s="91" t="s">
        <v>51</v>
      </c>
      <c r="H250" s="92">
        <f>VLOOKUP(G250,Sheet2!$A$2:$B$93,2,FALSE)</f>
        <v>230000</v>
      </c>
      <c r="I250" s="95" t="s">
        <v>58</v>
      </c>
      <c r="J250" s="92">
        <f>VLOOKUP(I250,Sheet2!$A$2:$B$93,2,FALSE)</f>
        <v>50250</v>
      </c>
      <c r="K250" s="100" t="s">
        <v>147</v>
      </c>
      <c r="L250" s="101">
        <f>VLOOKUP(K250,Sheet2!$A$2:$B$93,2,FALSE)</f>
        <v>89000</v>
      </c>
      <c r="M250" s="100" t="s">
        <v>67</v>
      </c>
      <c r="N250" s="101">
        <f>VLOOKUP(M250,Sheet2!$A$2:$B$93,2,FALSE)</f>
        <v>175000</v>
      </c>
      <c r="O250" s="7" t="s">
        <v>97</v>
      </c>
      <c r="P250" s="8">
        <f>VLOOKUP(O250,Sheet2!$A$2:$B$93,2,FALSE)</f>
        <v>68000</v>
      </c>
      <c r="Q250" s="7" t="s">
        <v>68</v>
      </c>
      <c r="R250" s="8">
        <f>VLOOKUP(Q250,Sheet2!$A$2:$B$93,2,FALSE)</f>
        <v>116000</v>
      </c>
      <c r="S250" s="107" t="s">
        <v>39</v>
      </c>
      <c r="T250" s="8">
        <f>VLOOKUP(S250,Sheet2!$A$2:$B$93,2,FALSE)</f>
        <v>311667</v>
      </c>
      <c r="U250" s="110" t="s">
        <v>90</v>
      </c>
      <c r="V250" s="111">
        <f>VLOOKUP(U250,Sheet2!$A$2:$B$93,2,FALSE)</f>
        <v>0</v>
      </c>
      <c r="W250" s="112" t="s">
        <v>166</v>
      </c>
      <c r="X250" s="111">
        <f>VLOOKUP(W250,Sheet2!$A$2:$B$93,2,FALSE)</f>
        <v>0</v>
      </c>
      <c r="Y250" s="113" t="s">
        <v>124</v>
      </c>
      <c r="Z250" s="111">
        <f>VLOOKUP(Y250,Sheet2!$A$2:$B$93,2,FALSE)</f>
        <v>37000</v>
      </c>
      <c r="AA250" s="122" t="s">
        <v>44</v>
      </c>
      <c r="AB250" s="123">
        <f>VLOOKUP(AA250,Sheet2!$A$2:$B$93,2,FALSE)</f>
        <v>89000</v>
      </c>
      <c r="AC250" s="124" t="s">
        <v>91</v>
      </c>
      <c r="AD250" s="123">
        <f>VLOOKUP(AC250,Sheet2!$A$2:$B$93,2,FALSE)</f>
        <v>0</v>
      </c>
      <c r="AE250" s="130" t="s">
        <v>46</v>
      </c>
      <c r="AF250" s="131">
        <f>VLOOKUP(AE250,Sheet2!$A$2:$B$93,2,FALSE)</f>
        <v>175000</v>
      </c>
      <c r="AG250" s="133" t="s">
        <v>102</v>
      </c>
      <c r="AH250" s="131">
        <f>VLOOKUP(AG250,Sheet2!$A$2:$B$93,2,FALSE)</f>
        <v>0</v>
      </c>
    </row>
    <row r="251" spans="1:34">
      <c r="A251" s="1">
        <v>250</v>
      </c>
      <c r="B251" s="2" t="s">
        <v>249</v>
      </c>
      <c r="C251" s="3" t="s">
        <v>250</v>
      </c>
      <c r="D251" s="4" t="s">
        <v>251</v>
      </c>
      <c r="E251" s="5" t="s">
        <v>777</v>
      </c>
      <c r="F251" s="6">
        <f t="shared" si="3"/>
        <v>1338867</v>
      </c>
      <c r="G251" s="94" t="s">
        <v>50</v>
      </c>
      <c r="H251" s="92">
        <f>VLOOKUP(G251,Sheet2!$A$2:$B$93,2,FALSE)</f>
        <v>0</v>
      </c>
      <c r="I251" s="95" t="s">
        <v>77</v>
      </c>
      <c r="J251" s="92">
        <f>VLOOKUP(I251,Sheet2!$A$2:$B$93,2,FALSE)</f>
        <v>413333</v>
      </c>
      <c r="K251" s="100" t="s">
        <v>185</v>
      </c>
      <c r="L251" s="101">
        <f>VLOOKUP(K251,Sheet2!$A$2:$B$93,2,FALSE)</f>
        <v>23400</v>
      </c>
      <c r="M251" s="100" t="s">
        <v>36</v>
      </c>
      <c r="N251" s="101">
        <f>VLOOKUP(M251,Sheet2!$A$2:$B$93,2,FALSE)</f>
        <v>27467</v>
      </c>
      <c r="O251" s="7" t="s">
        <v>122</v>
      </c>
      <c r="P251" s="8">
        <f>VLOOKUP(O251,Sheet2!$A$2:$B$93,2,FALSE)</f>
        <v>145000</v>
      </c>
      <c r="Q251" s="7" t="s">
        <v>68</v>
      </c>
      <c r="R251" s="8">
        <f>VLOOKUP(Q251,Sheet2!$A$2:$B$93,2,FALSE)</f>
        <v>116000</v>
      </c>
      <c r="S251" s="107" t="s">
        <v>39</v>
      </c>
      <c r="T251" s="8">
        <f>VLOOKUP(S251,Sheet2!$A$2:$B$93,2,FALSE)</f>
        <v>311667</v>
      </c>
      <c r="U251" s="110" t="s">
        <v>41</v>
      </c>
      <c r="V251" s="111">
        <f>VLOOKUP(U251,Sheet2!$A$2:$B$93,2,FALSE)</f>
        <v>0</v>
      </c>
      <c r="W251" s="113" t="s">
        <v>60</v>
      </c>
      <c r="X251" s="111">
        <f>VLOOKUP(W251,Sheet2!$A$2:$B$93,2,FALSE)</f>
        <v>68000</v>
      </c>
      <c r="Y251" s="113" t="s">
        <v>70</v>
      </c>
      <c r="Z251" s="111">
        <f>VLOOKUP(Y251,Sheet2!$A$2:$B$93,2,FALSE)</f>
        <v>145000</v>
      </c>
      <c r="AA251" s="122" t="s">
        <v>44</v>
      </c>
      <c r="AB251" s="123">
        <f>VLOOKUP(AA251,Sheet2!$A$2:$B$93,2,FALSE)</f>
        <v>89000</v>
      </c>
      <c r="AC251" s="124" t="s">
        <v>62</v>
      </c>
      <c r="AD251" s="123">
        <f>VLOOKUP(AC251,Sheet2!$A$2:$B$93,2,FALSE)</f>
        <v>0</v>
      </c>
      <c r="AE251" s="86" t="s">
        <v>102</v>
      </c>
      <c r="AF251" s="131">
        <f>VLOOKUP(AE251,Sheet2!$A$2:$B$93,2,FALSE)</f>
        <v>0</v>
      </c>
      <c r="AG251" s="133" t="s">
        <v>47</v>
      </c>
      <c r="AH251" s="131">
        <f>VLOOKUP(AG251,Sheet2!$A$2:$B$93,2,FALSE)</f>
        <v>0</v>
      </c>
    </row>
    <row r="252" spans="1:34">
      <c r="A252" s="1">
        <v>251</v>
      </c>
      <c r="B252" s="2" t="s">
        <v>409</v>
      </c>
      <c r="C252" s="3" t="s">
        <v>410</v>
      </c>
      <c r="D252" s="4" t="s">
        <v>409</v>
      </c>
      <c r="E252" s="5" t="s">
        <v>777</v>
      </c>
      <c r="F252" s="6">
        <f t="shared" si="3"/>
        <v>1323417</v>
      </c>
      <c r="G252" s="91" t="s">
        <v>51</v>
      </c>
      <c r="H252" s="92">
        <f>VLOOKUP(G252,Sheet2!$A$2:$B$93,2,FALSE)</f>
        <v>230000</v>
      </c>
      <c r="I252" s="95" t="s">
        <v>58</v>
      </c>
      <c r="J252" s="92">
        <f>VLOOKUP(I252,Sheet2!$A$2:$B$93,2,FALSE)</f>
        <v>50250</v>
      </c>
      <c r="K252" s="100" t="s">
        <v>37</v>
      </c>
      <c r="L252" s="101">
        <f>VLOOKUP(K252,Sheet2!$A$2:$B$93,2,FALSE)</f>
        <v>56500</v>
      </c>
      <c r="M252" s="100" t="s">
        <v>67</v>
      </c>
      <c r="N252" s="101">
        <f>VLOOKUP(M252,Sheet2!$A$2:$B$93,2,FALSE)</f>
        <v>175000</v>
      </c>
      <c r="O252" s="7" t="s">
        <v>68</v>
      </c>
      <c r="P252" s="8">
        <f>VLOOKUP(O252,Sheet2!$A$2:$B$93,2,FALSE)</f>
        <v>116000</v>
      </c>
      <c r="Q252" s="82" t="s">
        <v>38</v>
      </c>
      <c r="R252" s="8">
        <f>VLOOKUP(Q252,Sheet2!$A$2:$B$93,2,FALSE)</f>
        <v>0</v>
      </c>
      <c r="S252" s="107" t="s">
        <v>39</v>
      </c>
      <c r="T252" s="8">
        <f>VLOOKUP(S252,Sheet2!$A$2:$B$93,2,FALSE)</f>
        <v>311667</v>
      </c>
      <c r="U252" s="114" t="s">
        <v>74</v>
      </c>
      <c r="V252" s="111">
        <f>VLOOKUP(U252,Sheet2!$A$2:$B$93,2,FALSE)</f>
        <v>37000</v>
      </c>
      <c r="W252" s="113" t="s">
        <v>43</v>
      </c>
      <c r="X252" s="111">
        <f>VLOOKUP(W252,Sheet2!$A$2:$B$93,2,FALSE)</f>
        <v>46000</v>
      </c>
      <c r="Y252" s="113" t="s">
        <v>124</v>
      </c>
      <c r="Z252" s="111">
        <f>VLOOKUP(Y252,Sheet2!$A$2:$B$93,2,FALSE)</f>
        <v>37000</v>
      </c>
      <c r="AA252" s="122" t="s">
        <v>44</v>
      </c>
      <c r="AB252" s="123">
        <f>VLOOKUP(AA252,Sheet2!$A$2:$B$93,2,FALSE)</f>
        <v>89000</v>
      </c>
      <c r="AC252" s="124" t="s">
        <v>45</v>
      </c>
      <c r="AD252" s="123">
        <f>VLOOKUP(AC252,Sheet2!$A$2:$B$93,2,FALSE)</f>
        <v>0</v>
      </c>
      <c r="AE252" s="130" t="s">
        <v>46</v>
      </c>
      <c r="AF252" s="131">
        <f>VLOOKUP(AE252,Sheet2!$A$2:$B$93,2,FALSE)</f>
        <v>175000</v>
      </c>
      <c r="AG252" s="133" t="s">
        <v>71</v>
      </c>
      <c r="AH252" s="131">
        <f>VLOOKUP(AG252,Sheet2!$A$2:$B$93,2,FALSE)</f>
        <v>0</v>
      </c>
    </row>
    <row r="253" spans="1:34">
      <c r="A253" s="1">
        <v>252</v>
      </c>
      <c r="B253" s="2" t="s">
        <v>501</v>
      </c>
      <c r="C253" s="3" t="s">
        <v>502</v>
      </c>
      <c r="D253" s="4" t="s">
        <v>501</v>
      </c>
      <c r="E253" s="5" t="s">
        <v>222</v>
      </c>
      <c r="F253" s="6">
        <f t="shared" si="3"/>
        <v>1308384</v>
      </c>
      <c r="G253" s="94" t="s">
        <v>50</v>
      </c>
      <c r="H253" s="92">
        <f>VLOOKUP(G253,Sheet2!$A$2:$B$93,2,FALSE)</f>
        <v>0</v>
      </c>
      <c r="I253" s="93" t="s">
        <v>94</v>
      </c>
      <c r="J253" s="92">
        <f>VLOOKUP(I253,Sheet2!$A$2:$B$93,2,FALSE)</f>
        <v>230000</v>
      </c>
      <c r="K253" s="100" t="s">
        <v>36</v>
      </c>
      <c r="L253" s="101">
        <f>VLOOKUP(K253,Sheet2!$A$2:$B$93,2,FALSE)</f>
        <v>27467</v>
      </c>
      <c r="M253" s="100" t="s">
        <v>67</v>
      </c>
      <c r="N253" s="101">
        <f>VLOOKUP(M253,Sheet2!$A$2:$B$93,2,FALSE)</f>
        <v>175000</v>
      </c>
      <c r="O253" s="7" t="s">
        <v>97</v>
      </c>
      <c r="P253" s="8">
        <f>VLOOKUP(O253,Sheet2!$A$2:$B$93,2,FALSE)</f>
        <v>68000</v>
      </c>
      <c r="Q253" s="107" t="s">
        <v>39</v>
      </c>
      <c r="R253" s="8">
        <f>VLOOKUP(Q253,Sheet2!$A$2:$B$93,2,FALSE)</f>
        <v>311667</v>
      </c>
      <c r="S253" s="82" t="s">
        <v>59</v>
      </c>
      <c r="T253" s="8">
        <f>VLOOKUP(S253,Sheet2!$A$2:$B$93,2,FALSE)</f>
        <v>0</v>
      </c>
      <c r="U253" s="114" t="s">
        <v>80</v>
      </c>
      <c r="V253" s="111">
        <f>VLOOKUP(U253,Sheet2!$A$2:$B$93,2,FALSE)</f>
        <v>50250</v>
      </c>
      <c r="W253" s="113" t="s">
        <v>124</v>
      </c>
      <c r="X253" s="111">
        <f>VLOOKUP(W253,Sheet2!$A$2:$B$93,2,FALSE)</f>
        <v>37000</v>
      </c>
      <c r="Y253" s="113" t="s">
        <v>70</v>
      </c>
      <c r="Z253" s="111">
        <f>VLOOKUP(Y253,Sheet2!$A$2:$B$93,2,FALSE)</f>
        <v>145000</v>
      </c>
      <c r="AA253" s="122" t="s">
        <v>44</v>
      </c>
      <c r="AB253" s="123">
        <f>VLOOKUP(AA253,Sheet2!$A$2:$B$93,2,FALSE)</f>
        <v>89000</v>
      </c>
      <c r="AC253" s="124" t="s">
        <v>112</v>
      </c>
      <c r="AD253" s="123">
        <f>VLOOKUP(AC253,Sheet2!$A$2:$B$93,2,FALSE)</f>
        <v>0</v>
      </c>
      <c r="AE253" s="130" t="s">
        <v>46</v>
      </c>
      <c r="AF253" s="131">
        <f>VLOOKUP(AE253,Sheet2!$A$2:$B$93,2,FALSE)</f>
        <v>175000</v>
      </c>
      <c r="AG253" s="133" t="s">
        <v>47</v>
      </c>
      <c r="AH253" s="131">
        <f>VLOOKUP(AG253,Sheet2!$A$2:$B$93,2,FALSE)</f>
        <v>0</v>
      </c>
    </row>
    <row r="254" spans="1:34">
      <c r="A254" s="1">
        <v>253</v>
      </c>
      <c r="B254" s="2" t="s">
        <v>295</v>
      </c>
      <c r="C254" s="3" t="s">
        <v>296</v>
      </c>
      <c r="D254" s="4" t="s">
        <v>118</v>
      </c>
      <c r="E254" s="5" t="s">
        <v>777</v>
      </c>
      <c r="F254" s="6">
        <f t="shared" si="3"/>
        <v>1305167</v>
      </c>
      <c r="G254" s="94" t="s">
        <v>84</v>
      </c>
      <c r="H254" s="92">
        <f>VLOOKUP(G254,Sheet2!$A$2:$B$93,2,FALSE)</f>
        <v>0</v>
      </c>
      <c r="I254" s="95" t="s">
        <v>34</v>
      </c>
      <c r="J254" s="92">
        <f>VLOOKUP(I254,Sheet2!$A$2:$B$93,2,FALSE)</f>
        <v>37000</v>
      </c>
      <c r="K254" s="100" t="s">
        <v>147</v>
      </c>
      <c r="L254" s="101">
        <f>VLOOKUP(K254,Sheet2!$A$2:$B$93,2,FALSE)</f>
        <v>89000</v>
      </c>
      <c r="M254" s="100" t="s">
        <v>37</v>
      </c>
      <c r="N254" s="101">
        <f>VLOOKUP(M254,Sheet2!$A$2:$B$93,2,FALSE)</f>
        <v>56500</v>
      </c>
      <c r="O254" s="82" t="s">
        <v>59</v>
      </c>
      <c r="P254" s="8">
        <f>VLOOKUP(O254,Sheet2!$A$2:$B$93,2,FALSE)</f>
        <v>0</v>
      </c>
      <c r="Q254" s="7" t="s">
        <v>78</v>
      </c>
      <c r="R254" s="8">
        <f>VLOOKUP(Q254,Sheet2!$A$2:$B$93,2,FALSE)</f>
        <v>37000</v>
      </c>
      <c r="S254" s="107" t="s">
        <v>39</v>
      </c>
      <c r="T254" s="8">
        <f>VLOOKUP(S254,Sheet2!$A$2:$B$93,2,FALSE)</f>
        <v>311667</v>
      </c>
      <c r="U254" s="114" t="s">
        <v>69</v>
      </c>
      <c r="V254" s="111">
        <f>VLOOKUP(U254,Sheet2!$A$2:$B$93,2,FALSE)</f>
        <v>145000</v>
      </c>
      <c r="W254" s="113" t="s">
        <v>61</v>
      </c>
      <c r="X254" s="111">
        <f>VLOOKUP(W254,Sheet2!$A$2:$B$93,2,FALSE)</f>
        <v>230000</v>
      </c>
      <c r="Y254" s="113" t="s">
        <v>43</v>
      </c>
      <c r="Z254" s="111">
        <f>VLOOKUP(Y254,Sheet2!$A$2:$B$93,2,FALSE)</f>
        <v>46000</v>
      </c>
      <c r="AA254" s="122" t="s">
        <v>44</v>
      </c>
      <c r="AB254" s="123">
        <f>VLOOKUP(AA254,Sheet2!$A$2:$B$93,2,FALSE)</f>
        <v>89000</v>
      </c>
      <c r="AC254" s="126" t="s">
        <v>55</v>
      </c>
      <c r="AD254" s="123">
        <f>VLOOKUP(AC254,Sheet2!$A$2:$B$93,2,FALSE)</f>
        <v>89000</v>
      </c>
      <c r="AE254" s="130" t="s">
        <v>46</v>
      </c>
      <c r="AF254" s="131">
        <f>VLOOKUP(AE254,Sheet2!$A$2:$B$93,2,FALSE)</f>
        <v>175000</v>
      </c>
      <c r="AG254" s="133" t="s">
        <v>71</v>
      </c>
      <c r="AH254" s="131">
        <f>VLOOKUP(AG254,Sheet2!$A$2:$B$93,2,FALSE)</f>
        <v>0</v>
      </c>
    </row>
    <row r="255" spans="1:34">
      <c r="A255" s="1">
        <v>254</v>
      </c>
      <c r="B255" s="2" t="s">
        <v>679</v>
      </c>
      <c r="C255" s="3" t="s">
        <v>680</v>
      </c>
      <c r="D255" s="4" t="s">
        <v>679</v>
      </c>
      <c r="E255" s="5" t="s">
        <v>777</v>
      </c>
      <c r="F255" s="6">
        <f t="shared" si="3"/>
        <v>1285717</v>
      </c>
      <c r="G255" s="94" t="s">
        <v>84</v>
      </c>
      <c r="H255" s="92">
        <f>VLOOKUP(G255,Sheet2!$A$2:$B$93,2,FALSE)</f>
        <v>0</v>
      </c>
      <c r="I255" s="95" t="s">
        <v>34</v>
      </c>
      <c r="J255" s="92">
        <f>VLOOKUP(I255,Sheet2!$A$2:$B$93,2,FALSE)</f>
        <v>37000</v>
      </c>
      <c r="K255" s="100" t="s">
        <v>36</v>
      </c>
      <c r="L255" s="101">
        <f>VLOOKUP(K255,Sheet2!$A$2:$B$93,2,FALSE)</f>
        <v>27467</v>
      </c>
      <c r="M255" s="100" t="s">
        <v>132</v>
      </c>
      <c r="N255" s="101">
        <f>VLOOKUP(M255,Sheet2!$A$2:$B$93,2,FALSE)</f>
        <v>413333</v>
      </c>
      <c r="O255" s="7" t="s">
        <v>97</v>
      </c>
      <c r="P255" s="8">
        <f>VLOOKUP(O255,Sheet2!$A$2:$B$93,2,FALSE)</f>
        <v>68000</v>
      </c>
      <c r="Q255" s="82" t="s">
        <v>38</v>
      </c>
      <c r="R255" s="8">
        <f>VLOOKUP(Q255,Sheet2!$A$2:$B$93,2,FALSE)</f>
        <v>0</v>
      </c>
      <c r="S255" s="107" t="s">
        <v>39</v>
      </c>
      <c r="T255" s="8">
        <f>VLOOKUP(S255,Sheet2!$A$2:$B$93,2,FALSE)</f>
        <v>311667</v>
      </c>
      <c r="U255" s="114" t="s">
        <v>80</v>
      </c>
      <c r="V255" s="111">
        <f>VLOOKUP(U255,Sheet2!$A$2:$B$93,2,FALSE)</f>
        <v>50250</v>
      </c>
      <c r="W255" s="112" t="s">
        <v>41</v>
      </c>
      <c r="X255" s="111">
        <f>VLOOKUP(W255,Sheet2!$A$2:$B$93,2,FALSE)</f>
        <v>0</v>
      </c>
      <c r="Y255" s="112" t="s">
        <v>90</v>
      </c>
      <c r="Z255" s="111">
        <f>VLOOKUP(Y255,Sheet2!$A$2:$B$93,2,FALSE)</f>
        <v>0</v>
      </c>
      <c r="AA255" s="122" t="s">
        <v>44</v>
      </c>
      <c r="AB255" s="123">
        <f>VLOOKUP(AA255,Sheet2!$A$2:$B$93,2,FALSE)</f>
        <v>89000</v>
      </c>
      <c r="AC255" s="126" t="s">
        <v>55</v>
      </c>
      <c r="AD255" s="123">
        <f>VLOOKUP(AC255,Sheet2!$A$2:$B$93,2,FALSE)</f>
        <v>89000</v>
      </c>
      <c r="AE255" s="130" t="s">
        <v>46</v>
      </c>
      <c r="AF255" s="131">
        <f>VLOOKUP(AE255,Sheet2!$A$2:$B$93,2,FALSE)</f>
        <v>175000</v>
      </c>
      <c r="AG255" s="134" t="s">
        <v>63</v>
      </c>
      <c r="AH255" s="131">
        <f>VLOOKUP(AG255,Sheet2!$A$2:$B$93,2,FALSE)</f>
        <v>25000</v>
      </c>
    </row>
    <row r="256" spans="1:34">
      <c r="A256" s="1">
        <v>255</v>
      </c>
      <c r="B256" s="2" t="s">
        <v>609</v>
      </c>
      <c r="C256" s="3" t="s">
        <v>607</v>
      </c>
      <c r="D256" s="4" t="s">
        <v>107</v>
      </c>
      <c r="E256" s="5" t="s">
        <v>777</v>
      </c>
      <c r="F256" s="6">
        <f t="shared" si="3"/>
        <v>1284634</v>
      </c>
      <c r="G256" s="91" t="s">
        <v>51</v>
      </c>
      <c r="H256" s="92">
        <f>VLOOKUP(G256,Sheet2!$A$2:$B$93,2,FALSE)</f>
        <v>230000</v>
      </c>
      <c r="I256" s="95" t="s">
        <v>58</v>
      </c>
      <c r="J256" s="92">
        <f>VLOOKUP(I256,Sheet2!$A$2:$B$93,2,FALSE)</f>
        <v>50250</v>
      </c>
      <c r="K256" s="100" t="s">
        <v>36</v>
      </c>
      <c r="L256" s="101">
        <f>VLOOKUP(K256,Sheet2!$A$2:$B$93,2,FALSE)</f>
        <v>27467</v>
      </c>
      <c r="M256" s="100" t="s">
        <v>67</v>
      </c>
      <c r="N256" s="101">
        <f>VLOOKUP(M256,Sheet2!$A$2:$B$93,2,FALSE)</f>
        <v>175000</v>
      </c>
      <c r="O256" s="7" t="s">
        <v>97</v>
      </c>
      <c r="P256" s="8">
        <f>VLOOKUP(O256,Sheet2!$A$2:$B$93,2,FALSE)</f>
        <v>68000</v>
      </c>
      <c r="Q256" s="107" t="s">
        <v>39</v>
      </c>
      <c r="R256" s="8">
        <f>VLOOKUP(Q256,Sheet2!$A$2:$B$93,2,FALSE)</f>
        <v>311667</v>
      </c>
      <c r="S256" s="82" t="s">
        <v>59</v>
      </c>
      <c r="T256" s="8">
        <f>VLOOKUP(S256,Sheet2!$A$2:$B$93,2,FALSE)</f>
        <v>0</v>
      </c>
      <c r="U256" s="114" t="s">
        <v>74</v>
      </c>
      <c r="V256" s="111">
        <f>VLOOKUP(U256,Sheet2!$A$2:$B$93,2,FALSE)</f>
        <v>37000</v>
      </c>
      <c r="W256" s="113" t="s">
        <v>43</v>
      </c>
      <c r="X256" s="111">
        <f>VLOOKUP(W256,Sheet2!$A$2:$B$93,2,FALSE)</f>
        <v>46000</v>
      </c>
      <c r="Y256" s="113" t="s">
        <v>80</v>
      </c>
      <c r="Z256" s="111">
        <f>VLOOKUP(Y256,Sheet2!$A$2:$B$93,2,FALSE)</f>
        <v>50250</v>
      </c>
      <c r="AA256" s="122" t="s">
        <v>44</v>
      </c>
      <c r="AB256" s="123">
        <f>VLOOKUP(AA256,Sheet2!$A$2:$B$93,2,FALSE)</f>
        <v>89000</v>
      </c>
      <c r="AC256" s="124" t="s">
        <v>45</v>
      </c>
      <c r="AD256" s="123">
        <f>VLOOKUP(AC256,Sheet2!$A$2:$B$93,2,FALSE)</f>
        <v>0</v>
      </c>
      <c r="AE256" s="130" t="s">
        <v>46</v>
      </c>
      <c r="AF256" s="131">
        <f>VLOOKUP(AE256,Sheet2!$A$2:$B$93,2,FALSE)</f>
        <v>175000</v>
      </c>
      <c r="AG256" s="134" t="s">
        <v>63</v>
      </c>
      <c r="AH256" s="131">
        <f>VLOOKUP(AG256,Sheet2!$A$2:$B$93,2,FALSE)</f>
        <v>25000</v>
      </c>
    </row>
    <row r="257" spans="1:34">
      <c r="A257" s="1">
        <v>256</v>
      </c>
      <c r="B257" s="2" t="s">
        <v>302</v>
      </c>
      <c r="C257" s="3" t="s">
        <v>303</v>
      </c>
      <c r="D257" s="4" t="s">
        <v>304</v>
      </c>
      <c r="E257" s="5" t="s">
        <v>777</v>
      </c>
      <c r="F257" s="6">
        <f t="shared" si="3"/>
        <v>1266667</v>
      </c>
      <c r="G257" s="91" t="s">
        <v>51</v>
      </c>
      <c r="H257" s="92">
        <f>VLOOKUP(G257,Sheet2!$A$2:$B$93,2,FALSE)</f>
        <v>230000</v>
      </c>
      <c r="I257" s="95" t="s">
        <v>101</v>
      </c>
      <c r="J257" s="92">
        <f>VLOOKUP(I257,Sheet2!$A$2:$B$93,2,FALSE)</f>
        <v>89000</v>
      </c>
      <c r="K257" s="102" t="s">
        <v>52</v>
      </c>
      <c r="L257" s="101">
        <f>VLOOKUP(K257,Sheet2!$A$2:$B$93,2,FALSE)</f>
        <v>0</v>
      </c>
      <c r="M257" s="100" t="s">
        <v>67</v>
      </c>
      <c r="N257" s="101">
        <f>VLOOKUP(M257,Sheet2!$A$2:$B$93,2,FALSE)</f>
        <v>175000</v>
      </c>
      <c r="O257" s="7" t="s">
        <v>97</v>
      </c>
      <c r="P257" s="8">
        <f>VLOOKUP(O257,Sheet2!$A$2:$B$93,2,FALSE)</f>
        <v>68000</v>
      </c>
      <c r="Q257" s="107" t="s">
        <v>39</v>
      </c>
      <c r="R257" s="8">
        <f>VLOOKUP(Q257,Sheet2!$A$2:$B$93,2,FALSE)</f>
        <v>311667</v>
      </c>
      <c r="S257" s="82" t="s">
        <v>59</v>
      </c>
      <c r="T257" s="8">
        <f>VLOOKUP(S257,Sheet2!$A$2:$B$93,2,FALSE)</f>
        <v>0</v>
      </c>
      <c r="U257" s="114" t="s">
        <v>61</v>
      </c>
      <c r="V257" s="111">
        <f>VLOOKUP(U257,Sheet2!$A$2:$B$93,2,FALSE)</f>
        <v>230000</v>
      </c>
      <c r="W257" s="113" t="s">
        <v>157</v>
      </c>
      <c r="X257" s="111">
        <f>VLOOKUP(W257,Sheet2!$A$2:$B$93,2,FALSE)</f>
        <v>37000</v>
      </c>
      <c r="Y257" s="113" t="s">
        <v>124</v>
      </c>
      <c r="Z257" s="111">
        <f>VLOOKUP(Y257,Sheet2!$A$2:$B$93,2,FALSE)</f>
        <v>37000</v>
      </c>
      <c r="AA257" s="125" t="s">
        <v>45</v>
      </c>
      <c r="AB257" s="123">
        <f>VLOOKUP(AA257,Sheet2!$A$2:$B$93,2,FALSE)</f>
        <v>0</v>
      </c>
      <c r="AC257" s="126" t="s">
        <v>55</v>
      </c>
      <c r="AD257" s="123">
        <f>VLOOKUP(AC257,Sheet2!$A$2:$B$93,2,FALSE)</f>
        <v>89000</v>
      </c>
      <c r="AE257" s="86" t="s">
        <v>72</v>
      </c>
      <c r="AF257" s="131">
        <f>VLOOKUP(AE257,Sheet2!$A$2:$B$93,2,FALSE)</f>
        <v>0</v>
      </c>
      <c r="AG257" s="133" t="s">
        <v>102</v>
      </c>
      <c r="AH257" s="131">
        <f>VLOOKUP(AG257,Sheet2!$A$2:$B$93,2,FALSE)</f>
        <v>0</v>
      </c>
    </row>
    <row r="258" spans="1:34">
      <c r="A258" s="1">
        <v>257</v>
      </c>
      <c r="B258" s="2" t="s">
        <v>146</v>
      </c>
      <c r="C258" s="3" t="s">
        <v>139</v>
      </c>
      <c r="D258" s="4" t="s">
        <v>140</v>
      </c>
      <c r="E258" s="5" t="s">
        <v>777</v>
      </c>
      <c r="F258" s="6">
        <f t="shared" ref="F258:F321" si="4">SUM(H258)+J258+L258+N258+P258+R258+T258+V258+X258+Z258+AB258+AD258+AF258+AH258</f>
        <v>1250634</v>
      </c>
      <c r="G258" s="91" t="s">
        <v>34</v>
      </c>
      <c r="H258" s="92">
        <f>VLOOKUP(G258,Sheet2!$A$2:$B$93,2,FALSE)</f>
        <v>37000</v>
      </c>
      <c r="I258" s="95" t="s">
        <v>58</v>
      </c>
      <c r="J258" s="92">
        <f>VLOOKUP(I258,Sheet2!$A$2:$B$93,2,FALSE)</f>
        <v>50250</v>
      </c>
      <c r="K258" s="100" t="s">
        <v>36</v>
      </c>
      <c r="L258" s="101">
        <f>VLOOKUP(K258,Sheet2!$A$2:$B$93,2,FALSE)</f>
        <v>27467</v>
      </c>
      <c r="M258" s="100" t="s">
        <v>147</v>
      </c>
      <c r="N258" s="101">
        <f>VLOOKUP(M258,Sheet2!$A$2:$B$93,2,FALSE)</f>
        <v>89000</v>
      </c>
      <c r="O258" s="7" t="s">
        <v>68</v>
      </c>
      <c r="P258" s="8">
        <f>VLOOKUP(O258,Sheet2!$A$2:$B$93,2,FALSE)</f>
        <v>116000</v>
      </c>
      <c r="Q258" s="107" t="s">
        <v>39</v>
      </c>
      <c r="R258" s="8">
        <f>VLOOKUP(Q258,Sheet2!$A$2:$B$93,2,FALSE)</f>
        <v>311667</v>
      </c>
      <c r="S258" s="82" t="s">
        <v>59</v>
      </c>
      <c r="T258" s="8">
        <f>VLOOKUP(S258,Sheet2!$A$2:$B$93,2,FALSE)</f>
        <v>0</v>
      </c>
      <c r="U258" s="114" t="s">
        <v>80</v>
      </c>
      <c r="V258" s="111">
        <f>VLOOKUP(U258,Sheet2!$A$2:$B$93,2,FALSE)</f>
        <v>50250</v>
      </c>
      <c r="W258" s="113" t="s">
        <v>43</v>
      </c>
      <c r="X258" s="111">
        <f>VLOOKUP(W258,Sheet2!$A$2:$B$93,2,FALSE)</f>
        <v>46000</v>
      </c>
      <c r="Y258" s="113" t="s">
        <v>70</v>
      </c>
      <c r="Z258" s="111">
        <f>VLOOKUP(Y258,Sheet2!$A$2:$B$93,2,FALSE)</f>
        <v>145000</v>
      </c>
      <c r="AA258" s="122" t="s">
        <v>44</v>
      </c>
      <c r="AB258" s="123">
        <f>VLOOKUP(AA258,Sheet2!$A$2:$B$93,2,FALSE)</f>
        <v>89000</v>
      </c>
      <c r="AC258" s="126" t="s">
        <v>55</v>
      </c>
      <c r="AD258" s="123">
        <f>VLOOKUP(AC258,Sheet2!$A$2:$B$93,2,FALSE)</f>
        <v>89000</v>
      </c>
      <c r="AE258" s="130" t="s">
        <v>46</v>
      </c>
      <c r="AF258" s="131">
        <f>VLOOKUP(AE258,Sheet2!$A$2:$B$93,2,FALSE)</f>
        <v>175000</v>
      </c>
      <c r="AG258" s="134" t="s">
        <v>63</v>
      </c>
      <c r="AH258" s="131">
        <f>VLOOKUP(AG258,Sheet2!$A$2:$B$93,2,FALSE)</f>
        <v>25000</v>
      </c>
    </row>
    <row r="259" spans="1:34">
      <c r="A259" s="1">
        <v>258</v>
      </c>
      <c r="B259" s="2" t="s">
        <v>276</v>
      </c>
      <c r="C259" s="3" t="s">
        <v>272</v>
      </c>
      <c r="D259" s="4" t="s">
        <v>273</v>
      </c>
      <c r="E259" s="5" t="s">
        <v>777</v>
      </c>
      <c r="F259" s="6">
        <f t="shared" si="4"/>
        <v>1249917</v>
      </c>
      <c r="G259" s="91" t="s">
        <v>51</v>
      </c>
      <c r="H259" s="92">
        <f>VLOOKUP(G259,Sheet2!$A$2:$B$93,2,FALSE)</f>
        <v>230000</v>
      </c>
      <c r="I259" s="95" t="s">
        <v>34</v>
      </c>
      <c r="J259" s="92">
        <f>VLOOKUP(I259,Sheet2!$A$2:$B$93,2,FALSE)</f>
        <v>37000</v>
      </c>
      <c r="K259" s="100" t="s">
        <v>67</v>
      </c>
      <c r="L259" s="101">
        <f>VLOOKUP(K259,Sheet2!$A$2:$B$93,2,FALSE)</f>
        <v>175000</v>
      </c>
      <c r="M259" s="102" t="s">
        <v>52</v>
      </c>
      <c r="N259" s="101">
        <f>VLOOKUP(M259,Sheet2!$A$2:$B$93,2,FALSE)</f>
        <v>0</v>
      </c>
      <c r="O259" s="82" t="s">
        <v>38</v>
      </c>
      <c r="P259" s="8">
        <f>VLOOKUP(O259,Sheet2!$A$2:$B$93,2,FALSE)</f>
        <v>0</v>
      </c>
      <c r="Q259" s="107" t="s">
        <v>39</v>
      </c>
      <c r="R259" s="8">
        <f>VLOOKUP(Q259,Sheet2!$A$2:$B$93,2,FALSE)</f>
        <v>311667</v>
      </c>
      <c r="S259" s="82" t="s">
        <v>59</v>
      </c>
      <c r="T259" s="8">
        <f>VLOOKUP(S259,Sheet2!$A$2:$B$93,2,FALSE)</f>
        <v>0</v>
      </c>
      <c r="U259" s="114" t="s">
        <v>74</v>
      </c>
      <c r="V259" s="111">
        <f>VLOOKUP(U259,Sheet2!$A$2:$B$93,2,FALSE)</f>
        <v>37000</v>
      </c>
      <c r="W259" s="113" t="s">
        <v>80</v>
      </c>
      <c r="X259" s="111">
        <f>VLOOKUP(W259,Sheet2!$A$2:$B$93,2,FALSE)</f>
        <v>50250</v>
      </c>
      <c r="Y259" s="113" t="s">
        <v>70</v>
      </c>
      <c r="Z259" s="111">
        <f>VLOOKUP(Y259,Sheet2!$A$2:$B$93,2,FALSE)</f>
        <v>145000</v>
      </c>
      <c r="AA259" s="122" t="s">
        <v>44</v>
      </c>
      <c r="AB259" s="123">
        <f>VLOOKUP(AA259,Sheet2!$A$2:$B$93,2,FALSE)</f>
        <v>89000</v>
      </c>
      <c r="AC259" s="124" t="s">
        <v>45</v>
      </c>
      <c r="AD259" s="123">
        <f>VLOOKUP(AC259,Sheet2!$A$2:$B$93,2,FALSE)</f>
        <v>0</v>
      </c>
      <c r="AE259" s="130" t="s">
        <v>46</v>
      </c>
      <c r="AF259" s="131">
        <f>VLOOKUP(AE259,Sheet2!$A$2:$B$93,2,FALSE)</f>
        <v>175000</v>
      </c>
      <c r="AG259" s="133" t="s">
        <v>72</v>
      </c>
      <c r="AH259" s="131">
        <f>VLOOKUP(AG259,Sheet2!$A$2:$B$93,2,FALSE)</f>
        <v>0</v>
      </c>
    </row>
    <row r="260" spans="1:34">
      <c r="A260" s="1">
        <v>259</v>
      </c>
      <c r="B260" s="2" t="s">
        <v>659</v>
      </c>
      <c r="C260" s="3" t="s">
        <v>660</v>
      </c>
      <c r="D260" s="4" t="s">
        <v>197</v>
      </c>
      <c r="E260" s="5" t="s">
        <v>198</v>
      </c>
      <c r="F260" s="6">
        <f t="shared" si="4"/>
        <v>1235317</v>
      </c>
      <c r="G260" s="91" t="s">
        <v>58</v>
      </c>
      <c r="H260" s="92">
        <f>VLOOKUP(G260,Sheet2!$A$2:$B$93,2,FALSE)</f>
        <v>50250</v>
      </c>
      <c r="I260" s="93" t="s">
        <v>94</v>
      </c>
      <c r="J260" s="92">
        <f>VLOOKUP(I260,Sheet2!$A$2:$B$93,2,FALSE)</f>
        <v>230000</v>
      </c>
      <c r="K260" s="100" t="s">
        <v>185</v>
      </c>
      <c r="L260" s="101">
        <f>VLOOKUP(K260,Sheet2!$A$2:$B$93,2,FALSE)</f>
        <v>23400</v>
      </c>
      <c r="M260" s="103" t="s">
        <v>153</v>
      </c>
      <c r="N260" s="101">
        <f>VLOOKUP(M260,Sheet2!$A$2:$B$93,2,FALSE)</f>
        <v>230000</v>
      </c>
      <c r="O260" s="82" t="s">
        <v>59</v>
      </c>
      <c r="P260" s="8">
        <f>VLOOKUP(O260,Sheet2!$A$2:$B$93,2,FALSE)</f>
        <v>0</v>
      </c>
      <c r="Q260" s="107" t="s">
        <v>39</v>
      </c>
      <c r="R260" s="8">
        <f>VLOOKUP(Q260,Sheet2!$A$2:$B$93,2,FALSE)</f>
        <v>311667</v>
      </c>
      <c r="S260" s="7" t="s">
        <v>175</v>
      </c>
      <c r="T260" s="8">
        <f>VLOOKUP(S260,Sheet2!$A$2:$B$93,2,FALSE)</f>
        <v>116000</v>
      </c>
      <c r="U260" s="110" t="s">
        <v>123</v>
      </c>
      <c r="V260" s="111">
        <f>VLOOKUP(U260,Sheet2!$A$2:$B$93,2,FALSE)</f>
        <v>0</v>
      </c>
      <c r="W260" s="113" t="s">
        <v>157</v>
      </c>
      <c r="X260" s="111">
        <f>VLOOKUP(W260,Sheet2!$A$2:$B$93,2,FALSE)</f>
        <v>37000</v>
      </c>
      <c r="Y260" s="113" t="s">
        <v>124</v>
      </c>
      <c r="Z260" s="111">
        <f>VLOOKUP(Y260,Sheet2!$A$2:$B$93,2,FALSE)</f>
        <v>37000</v>
      </c>
      <c r="AA260" s="125" t="s">
        <v>45</v>
      </c>
      <c r="AB260" s="123">
        <f>VLOOKUP(AA260,Sheet2!$A$2:$B$93,2,FALSE)</f>
        <v>0</v>
      </c>
      <c r="AC260" s="124" t="s">
        <v>113</v>
      </c>
      <c r="AD260" s="123">
        <f>VLOOKUP(AC260,Sheet2!$A$2:$B$93,2,FALSE)</f>
        <v>0</v>
      </c>
      <c r="AE260" s="130" t="s">
        <v>46</v>
      </c>
      <c r="AF260" s="131">
        <f>VLOOKUP(AE260,Sheet2!$A$2:$B$93,2,FALSE)</f>
        <v>175000</v>
      </c>
      <c r="AG260" s="134" t="s">
        <v>63</v>
      </c>
      <c r="AH260" s="131">
        <f>VLOOKUP(AG260,Sheet2!$A$2:$B$93,2,FALSE)</f>
        <v>25000</v>
      </c>
    </row>
    <row r="261" spans="1:34">
      <c r="A261" s="1">
        <v>260</v>
      </c>
      <c r="B261" s="2" t="s">
        <v>279</v>
      </c>
      <c r="C261" s="3" t="s">
        <v>280</v>
      </c>
      <c r="D261" s="4" t="s">
        <v>281</v>
      </c>
      <c r="E261" s="5" t="s">
        <v>777</v>
      </c>
      <c r="F261" s="6">
        <f t="shared" si="4"/>
        <v>1225284</v>
      </c>
      <c r="G261" s="91" t="s">
        <v>51</v>
      </c>
      <c r="H261" s="92">
        <f>VLOOKUP(G261,Sheet2!$A$2:$B$93,2,FALSE)</f>
        <v>230000</v>
      </c>
      <c r="I261" s="93" t="s">
        <v>94</v>
      </c>
      <c r="J261" s="92">
        <f>VLOOKUP(I261,Sheet2!$A$2:$B$93,2,FALSE)</f>
        <v>230000</v>
      </c>
      <c r="K261" s="102" t="s">
        <v>210</v>
      </c>
      <c r="L261" s="101">
        <f>VLOOKUP(K261,Sheet2!$A$2:$B$93,2,FALSE)</f>
        <v>0</v>
      </c>
      <c r="M261" s="100" t="s">
        <v>36</v>
      </c>
      <c r="N261" s="101">
        <f>VLOOKUP(M261,Sheet2!$A$2:$B$93,2,FALSE)</f>
        <v>27467</v>
      </c>
      <c r="O261" s="7" t="s">
        <v>137</v>
      </c>
      <c r="P261" s="8">
        <f>VLOOKUP(O261,Sheet2!$A$2:$B$93,2,FALSE)</f>
        <v>24900</v>
      </c>
      <c r="Q261" s="7" t="s">
        <v>134</v>
      </c>
      <c r="R261" s="8">
        <f>VLOOKUP(Q261,Sheet2!$A$2:$B$93,2,FALSE)</f>
        <v>37000</v>
      </c>
      <c r="S261" s="7" t="s">
        <v>68</v>
      </c>
      <c r="T261" s="8">
        <f>VLOOKUP(S261,Sheet2!$A$2:$B$93,2,FALSE)</f>
        <v>116000</v>
      </c>
      <c r="U261" s="114" t="s">
        <v>80</v>
      </c>
      <c r="V261" s="111">
        <f>VLOOKUP(U261,Sheet2!$A$2:$B$93,2,FALSE)</f>
        <v>50250</v>
      </c>
      <c r="W261" s="113" t="s">
        <v>160</v>
      </c>
      <c r="X261" s="111">
        <f>VLOOKUP(W261,Sheet2!$A$2:$B$93,2,FALSE)</f>
        <v>23000</v>
      </c>
      <c r="Y261" s="115" t="s">
        <v>111</v>
      </c>
      <c r="Z261" s="111">
        <f>VLOOKUP(Y261,Sheet2!$A$2:$B$93,2,FALSE)</f>
        <v>311667</v>
      </c>
      <c r="AA261" s="125" t="s">
        <v>282</v>
      </c>
      <c r="AB261" s="123">
        <f>VLOOKUP(AA261,Sheet2!$A$2:$B$93,2,FALSE)</f>
        <v>0</v>
      </c>
      <c r="AC261" s="124" t="s">
        <v>91</v>
      </c>
      <c r="AD261" s="123">
        <f>VLOOKUP(AC261,Sheet2!$A$2:$B$93,2,FALSE)</f>
        <v>0</v>
      </c>
      <c r="AE261" s="130" t="s">
        <v>46</v>
      </c>
      <c r="AF261" s="131">
        <f>VLOOKUP(AE261,Sheet2!$A$2:$B$93,2,FALSE)</f>
        <v>175000</v>
      </c>
      <c r="AG261" s="133" t="s">
        <v>102</v>
      </c>
      <c r="AH261" s="131">
        <f>VLOOKUP(AG261,Sheet2!$A$2:$B$93,2,FALSE)</f>
        <v>0</v>
      </c>
    </row>
    <row r="262" spans="1:34">
      <c r="A262" s="1">
        <v>261</v>
      </c>
      <c r="B262" s="2" t="s">
        <v>401</v>
      </c>
      <c r="C262" s="3" t="s">
        <v>402</v>
      </c>
      <c r="D262" s="4" t="s">
        <v>403</v>
      </c>
      <c r="E262" s="5" t="s">
        <v>777</v>
      </c>
      <c r="F262" s="6">
        <f t="shared" si="4"/>
        <v>1214817</v>
      </c>
      <c r="G262" s="91" t="s">
        <v>34</v>
      </c>
      <c r="H262" s="92">
        <f>VLOOKUP(G262,Sheet2!$A$2:$B$93,2,FALSE)</f>
        <v>37000</v>
      </c>
      <c r="I262" s="93" t="s">
        <v>94</v>
      </c>
      <c r="J262" s="92">
        <f>VLOOKUP(I262,Sheet2!$A$2:$B$93,2,FALSE)</f>
        <v>230000</v>
      </c>
      <c r="K262" s="100" t="s">
        <v>147</v>
      </c>
      <c r="L262" s="101">
        <f>VLOOKUP(K262,Sheet2!$A$2:$B$93,2,FALSE)</f>
        <v>89000</v>
      </c>
      <c r="M262" s="100" t="s">
        <v>185</v>
      </c>
      <c r="N262" s="101">
        <f>VLOOKUP(M262,Sheet2!$A$2:$B$93,2,FALSE)</f>
        <v>23400</v>
      </c>
      <c r="O262" s="7" t="s">
        <v>68</v>
      </c>
      <c r="P262" s="8">
        <f>VLOOKUP(O262,Sheet2!$A$2:$B$93,2,FALSE)</f>
        <v>116000</v>
      </c>
      <c r="Q262" s="7" t="s">
        <v>53</v>
      </c>
      <c r="R262" s="8">
        <f>VLOOKUP(Q262,Sheet2!$A$2:$B$93,2,FALSE)</f>
        <v>56500</v>
      </c>
      <c r="S262" s="107" t="s">
        <v>39</v>
      </c>
      <c r="T262" s="8">
        <f>VLOOKUP(S262,Sheet2!$A$2:$B$93,2,FALSE)</f>
        <v>311667</v>
      </c>
      <c r="U262" s="114" t="s">
        <v>124</v>
      </c>
      <c r="V262" s="111">
        <f>VLOOKUP(U262,Sheet2!$A$2:$B$93,2,FALSE)</f>
        <v>37000</v>
      </c>
      <c r="W262" s="112" t="s">
        <v>123</v>
      </c>
      <c r="X262" s="111">
        <f>VLOOKUP(W262,Sheet2!$A$2:$B$93,2,FALSE)</f>
        <v>0</v>
      </c>
      <c r="Y262" s="113" t="s">
        <v>80</v>
      </c>
      <c r="Z262" s="111">
        <f>VLOOKUP(Y262,Sheet2!$A$2:$B$93,2,FALSE)</f>
        <v>50250</v>
      </c>
      <c r="AA262" s="122" t="s">
        <v>44</v>
      </c>
      <c r="AB262" s="123">
        <f>VLOOKUP(AA262,Sheet2!$A$2:$B$93,2,FALSE)</f>
        <v>89000</v>
      </c>
      <c r="AC262" s="124" t="s">
        <v>91</v>
      </c>
      <c r="AD262" s="123">
        <f>VLOOKUP(AC262,Sheet2!$A$2:$B$93,2,FALSE)</f>
        <v>0</v>
      </c>
      <c r="AE262" s="130" t="s">
        <v>46</v>
      </c>
      <c r="AF262" s="131">
        <f>VLOOKUP(AE262,Sheet2!$A$2:$B$93,2,FALSE)</f>
        <v>175000</v>
      </c>
      <c r="AG262" s="133" t="s">
        <v>47</v>
      </c>
      <c r="AH262" s="131">
        <f>VLOOKUP(AG262,Sheet2!$A$2:$B$93,2,FALSE)</f>
        <v>0</v>
      </c>
    </row>
    <row r="263" spans="1:34">
      <c r="A263" s="1">
        <v>262</v>
      </c>
      <c r="B263" s="2" t="s">
        <v>385</v>
      </c>
      <c r="C263" s="3" t="s">
        <v>386</v>
      </c>
      <c r="D263" s="4" t="s">
        <v>387</v>
      </c>
      <c r="E263" s="5" t="s">
        <v>777</v>
      </c>
      <c r="F263" s="6">
        <f t="shared" si="4"/>
        <v>1212167</v>
      </c>
      <c r="G263" s="91" t="s">
        <v>51</v>
      </c>
      <c r="H263" s="92">
        <f>VLOOKUP(G263,Sheet2!$A$2:$B$93,2,FALSE)</f>
        <v>230000</v>
      </c>
      <c r="I263" s="96" t="s">
        <v>50</v>
      </c>
      <c r="J263" s="92">
        <f>VLOOKUP(I263,Sheet2!$A$2:$B$93,2,FALSE)</f>
        <v>0</v>
      </c>
      <c r="K263" s="102" t="s">
        <v>52</v>
      </c>
      <c r="L263" s="101">
        <f>VLOOKUP(K263,Sheet2!$A$2:$B$93,2,FALSE)</f>
        <v>0</v>
      </c>
      <c r="M263" s="100" t="s">
        <v>37</v>
      </c>
      <c r="N263" s="101">
        <f>VLOOKUP(M263,Sheet2!$A$2:$B$93,2,FALSE)</f>
        <v>56500</v>
      </c>
      <c r="O263" s="82" t="s">
        <v>38</v>
      </c>
      <c r="P263" s="8">
        <f>VLOOKUP(O263,Sheet2!$A$2:$B$93,2,FALSE)</f>
        <v>0</v>
      </c>
      <c r="Q263" s="107" t="s">
        <v>39</v>
      </c>
      <c r="R263" s="8">
        <f>VLOOKUP(Q263,Sheet2!$A$2:$B$93,2,FALSE)</f>
        <v>311667</v>
      </c>
      <c r="S263" s="7" t="s">
        <v>68</v>
      </c>
      <c r="T263" s="8">
        <f>VLOOKUP(S263,Sheet2!$A$2:$B$93,2,FALSE)</f>
        <v>116000</v>
      </c>
      <c r="U263" s="110" t="s">
        <v>205</v>
      </c>
      <c r="V263" s="111">
        <f>VLOOKUP(U263,Sheet2!$A$2:$B$93,2,FALSE)</f>
        <v>0</v>
      </c>
      <c r="W263" s="112" t="s">
        <v>180</v>
      </c>
      <c r="X263" s="111">
        <f>VLOOKUP(W263,Sheet2!$A$2:$B$93,2,FALSE)</f>
        <v>0</v>
      </c>
      <c r="Y263" s="113" t="s">
        <v>70</v>
      </c>
      <c r="Z263" s="111">
        <f>VLOOKUP(Y263,Sheet2!$A$2:$B$93,2,FALSE)</f>
        <v>145000</v>
      </c>
      <c r="AA263" s="122" t="s">
        <v>44</v>
      </c>
      <c r="AB263" s="123">
        <f>VLOOKUP(AA263,Sheet2!$A$2:$B$93,2,FALSE)</f>
        <v>89000</v>
      </c>
      <c r="AC263" s="126" t="s">
        <v>55</v>
      </c>
      <c r="AD263" s="123">
        <f>VLOOKUP(AC263,Sheet2!$A$2:$B$93,2,FALSE)</f>
        <v>89000</v>
      </c>
      <c r="AE263" s="130" t="s">
        <v>46</v>
      </c>
      <c r="AF263" s="131">
        <f>VLOOKUP(AE263,Sheet2!$A$2:$B$93,2,FALSE)</f>
        <v>175000</v>
      </c>
      <c r="AG263" s="133" t="s">
        <v>71</v>
      </c>
      <c r="AH263" s="131">
        <f>VLOOKUP(AG263,Sheet2!$A$2:$B$93,2,FALSE)</f>
        <v>0</v>
      </c>
    </row>
    <row r="264" spans="1:34">
      <c r="A264" s="1">
        <v>263</v>
      </c>
      <c r="B264" s="2" t="s">
        <v>136</v>
      </c>
      <c r="C264" s="3" t="s">
        <v>82</v>
      </c>
      <c r="D264" s="4" t="s">
        <v>83</v>
      </c>
      <c r="E264" s="5" t="s">
        <v>777</v>
      </c>
      <c r="F264" s="6">
        <f t="shared" si="4"/>
        <v>1209650</v>
      </c>
      <c r="G264" s="91" t="s">
        <v>101</v>
      </c>
      <c r="H264" s="92">
        <f>VLOOKUP(G264,Sheet2!$A$2:$B$93,2,FALSE)</f>
        <v>89000</v>
      </c>
      <c r="I264" s="93" t="s">
        <v>94</v>
      </c>
      <c r="J264" s="92">
        <f>VLOOKUP(I264,Sheet2!$A$2:$B$93,2,FALSE)</f>
        <v>230000</v>
      </c>
      <c r="K264" s="102" t="s">
        <v>52</v>
      </c>
      <c r="L264" s="101">
        <f>VLOOKUP(K264,Sheet2!$A$2:$B$93,2,FALSE)</f>
        <v>0</v>
      </c>
      <c r="M264" s="100" t="s">
        <v>37</v>
      </c>
      <c r="N264" s="101">
        <f>VLOOKUP(M264,Sheet2!$A$2:$B$93,2,FALSE)</f>
        <v>56500</v>
      </c>
      <c r="O264" s="7" t="s">
        <v>122</v>
      </c>
      <c r="P264" s="8">
        <f>VLOOKUP(O264,Sheet2!$A$2:$B$93,2,FALSE)</f>
        <v>145000</v>
      </c>
      <c r="Q264" s="7" t="s">
        <v>137</v>
      </c>
      <c r="R264" s="8">
        <f>VLOOKUP(Q264,Sheet2!$A$2:$B$93,2,FALSE)</f>
        <v>24900</v>
      </c>
      <c r="S264" s="7" t="s">
        <v>68</v>
      </c>
      <c r="T264" s="8">
        <f>VLOOKUP(S264,Sheet2!$A$2:$B$93,2,FALSE)</f>
        <v>116000</v>
      </c>
      <c r="U264" s="114" t="s">
        <v>69</v>
      </c>
      <c r="V264" s="111">
        <f>VLOOKUP(U264,Sheet2!$A$2:$B$93,2,FALSE)</f>
        <v>145000</v>
      </c>
      <c r="W264" s="113" t="s">
        <v>80</v>
      </c>
      <c r="X264" s="111">
        <f>VLOOKUP(W264,Sheet2!$A$2:$B$93,2,FALSE)</f>
        <v>50250</v>
      </c>
      <c r="Y264" s="112" t="s">
        <v>123</v>
      </c>
      <c r="Z264" s="111">
        <f>VLOOKUP(Y264,Sheet2!$A$2:$B$93,2,FALSE)</f>
        <v>0</v>
      </c>
      <c r="AA264" s="122" t="s">
        <v>44</v>
      </c>
      <c r="AB264" s="123">
        <f>VLOOKUP(AA264,Sheet2!$A$2:$B$93,2,FALSE)</f>
        <v>89000</v>
      </c>
      <c r="AC264" s="126" t="s">
        <v>55</v>
      </c>
      <c r="AD264" s="123">
        <f>VLOOKUP(AC264,Sheet2!$A$2:$B$93,2,FALSE)</f>
        <v>89000</v>
      </c>
      <c r="AE264" s="130" t="s">
        <v>46</v>
      </c>
      <c r="AF264" s="131">
        <f>VLOOKUP(AE264,Sheet2!$A$2:$B$93,2,FALSE)</f>
        <v>175000</v>
      </c>
      <c r="AG264" s="133" t="s">
        <v>47</v>
      </c>
      <c r="AH264" s="131">
        <f>VLOOKUP(AG264,Sheet2!$A$2:$B$93,2,FALSE)</f>
        <v>0</v>
      </c>
    </row>
    <row r="265" spans="1:34">
      <c r="A265" s="1">
        <v>264</v>
      </c>
      <c r="B265" s="2" t="s">
        <v>230</v>
      </c>
      <c r="C265" s="3" t="s">
        <v>231</v>
      </c>
      <c r="D265" s="4" t="s">
        <v>232</v>
      </c>
      <c r="E265" s="5" t="s">
        <v>777</v>
      </c>
      <c r="F265" s="6">
        <f t="shared" si="4"/>
        <v>1199134</v>
      </c>
      <c r="G265" s="94" t="s">
        <v>84</v>
      </c>
      <c r="H265" s="92">
        <f>VLOOKUP(G265,Sheet2!$A$2:$B$93,2,FALSE)</f>
        <v>0</v>
      </c>
      <c r="I265" s="95" t="s">
        <v>58</v>
      </c>
      <c r="J265" s="92">
        <f>VLOOKUP(I265,Sheet2!$A$2:$B$93,2,FALSE)</f>
        <v>50250</v>
      </c>
      <c r="K265" s="100" t="s">
        <v>37</v>
      </c>
      <c r="L265" s="101">
        <f>VLOOKUP(K265,Sheet2!$A$2:$B$93,2,FALSE)</f>
        <v>56500</v>
      </c>
      <c r="M265" s="100" t="s">
        <v>36</v>
      </c>
      <c r="N265" s="101">
        <f>VLOOKUP(M265,Sheet2!$A$2:$B$93,2,FALSE)</f>
        <v>27467</v>
      </c>
      <c r="O265" s="7" t="s">
        <v>97</v>
      </c>
      <c r="P265" s="8">
        <f>VLOOKUP(O265,Sheet2!$A$2:$B$93,2,FALSE)</f>
        <v>68000</v>
      </c>
      <c r="Q265" s="107" t="s">
        <v>39</v>
      </c>
      <c r="R265" s="8">
        <f>VLOOKUP(Q265,Sheet2!$A$2:$B$93,2,FALSE)</f>
        <v>311667</v>
      </c>
      <c r="S265" s="7" t="s">
        <v>68</v>
      </c>
      <c r="T265" s="8">
        <f>VLOOKUP(S265,Sheet2!$A$2:$B$93,2,FALSE)</f>
        <v>116000</v>
      </c>
      <c r="U265" s="114" t="s">
        <v>80</v>
      </c>
      <c r="V265" s="111">
        <f>VLOOKUP(U265,Sheet2!$A$2:$B$93,2,FALSE)</f>
        <v>50250</v>
      </c>
      <c r="W265" s="113" t="s">
        <v>61</v>
      </c>
      <c r="X265" s="111">
        <f>VLOOKUP(W265,Sheet2!$A$2:$B$93,2,FALSE)</f>
        <v>230000</v>
      </c>
      <c r="Y265" s="112" t="s">
        <v>205</v>
      </c>
      <c r="Z265" s="111">
        <f>VLOOKUP(Y265,Sheet2!$A$2:$B$93,2,FALSE)</f>
        <v>0</v>
      </c>
      <c r="AA265" s="122" t="s">
        <v>44</v>
      </c>
      <c r="AB265" s="123">
        <f>VLOOKUP(AA265,Sheet2!$A$2:$B$93,2,FALSE)</f>
        <v>89000</v>
      </c>
      <c r="AC265" s="124" t="s">
        <v>45</v>
      </c>
      <c r="AD265" s="123">
        <f>VLOOKUP(AC265,Sheet2!$A$2:$B$93,2,FALSE)</f>
        <v>0</v>
      </c>
      <c r="AE265" s="130" t="s">
        <v>46</v>
      </c>
      <c r="AF265" s="131">
        <f>VLOOKUP(AE265,Sheet2!$A$2:$B$93,2,FALSE)</f>
        <v>175000</v>
      </c>
      <c r="AG265" s="134" t="s">
        <v>63</v>
      </c>
      <c r="AH265" s="131">
        <f>VLOOKUP(AG265,Sheet2!$A$2:$B$93,2,FALSE)</f>
        <v>25000</v>
      </c>
    </row>
    <row r="266" spans="1:34">
      <c r="A266" s="1">
        <v>265</v>
      </c>
      <c r="B266" s="2" t="s">
        <v>207</v>
      </c>
      <c r="C266" s="3" t="s">
        <v>203</v>
      </c>
      <c r="D266" s="4" t="s">
        <v>204</v>
      </c>
      <c r="E266" s="5" t="s">
        <v>777</v>
      </c>
      <c r="F266" s="6">
        <f t="shared" si="4"/>
        <v>1181917</v>
      </c>
      <c r="G266" s="91" t="s">
        <v>51</v>
      </c>
      <c r="H266" s="92">
        <f>VLOOKUP(G266,Sheet2!$A$2:$B$93,2,FALSE)</f>
        <v>230000</v>
      </c>
      <c r="I266" s="95" t="s">
        <v>34</v>
      </c>
      <c r="J266" s="92">
        <f>VLOOKUP(I266,Sheet2!$A$2:$B$93,2,FALSE)</f>
        <v>37000</v>
      </c>
      <c r="K266" s="102" t="s">
        <v>52</v>
      </c>
      <c r="L266" s="101">
        <f>VLOOKUP(K266,Sheet2!$A$2:$B$93,2,FALSE)</f>
        <v>0</v>
      </c>
      <c r="M266" s="100" t="s">
        <v>67</v>
      </c>
      <c r="N266" s="101">
        <f>VLOOKUP(M266,Sheet2!$A$2:$B$93,2,FALSE)</f>
        <v>175000</v>
      </c>
      <c r="O266" s="7" t="s">
        <v>97</v>
      </c>
      <c r="P266" s="8">
        <f>VLOOKUP(O266,Sheet2!$A$2:$B$93,2,FALSE)</f>
        <v>68000</v>
      </c>
      <c r="Q266" s="107" t="s">
        <v>39</v>
      </c>
      <c r="R266" s="8">
        <f>VLOOKUP(Q266,Sheet2!$A$2:$B$93,2,FALSE)</f>
        <v>311667</v>
      </c>
      <c r="S266" s="82" t="s">
        <v>59</v>
      </c>
      <c r="T266" s="8">
        <f>VLOOKUP(S266,Sheet2!$A$2:$B$93,2,FALSE)</f>
        <v>0</v>
      </c>
      <c r="U266" s="110" t="s">
        <v>130</v>
      </c>
      <c r="V266" s="111">
        <f>VLOOKUP(U266,Sheet2!$A$2:$B$93,2,FALSE)</f>
        <v>0</v>
      </c>
      <c r="W266" s="113" t="s">
        <v>43</v>
      </c>
      <c r="X266" s="111">
        <f>VLOOKUP(W266,Sheet2!$A$2:$B$93,2,FALSE)</f>
        <v>46000</v>
      </c>
      <c r="Y266" s="113" t="s">
        <v>80</v>
      </c>
      <c r="Z266" s="111">
        <f>VLOOKUP(Y266,Sheet2!$A$2:$B$93,2,FALSE)</f>
        <v>50250</v>
      </c>
      <c r="AA266" s="122" t="s">
        <v>44</v>
      </c>
      <c r="AB266" s="123">
        <f>VLOOKUP(AA266,Sheet2!$A$2:$B$93,2,FALSE)</f>
        <v>89000</v>
      </c>
      <c r="AC266" s="124" t="s">
        <v>45</v>
      </c>
      <c r="AD266" s="123">
        <f>VLOOKUP(AC266,Sheet2!$A$2:$B$93,2,FALSE)</f>
        <v>0</v>
      </c>
      <c r="AE266" s="130" t="s">
        <v>46</v>
      </c>
      <c r="AF266" s="131">
        <f>VLOOKUP(AE266,Sheet2!$A$2:$B$93,2,FALSE)</f>
        <v>175000</v>
      </c>
      <c r="AG266" s="133" t="s">
        <v>47</v>
      </c>
      <c r="AH266" s="131">
        <f>VLOOKUP(AG266,Sheet2!$A$2:$B$93,2,FALSE)</f>
        <v>0</v>
      </c>
    </row>
    <row r="267" spans="1:34">
      <c r="A267" s="1">
        <v>266</v>
      </c>
      <c r="B267" s="2" t="s">
        <v>105</v>
      </c>
      <c r="C267" s="3" t="s">
        <v>106</v>
      </c>
      <c r="D267" s="4" t="s">
        <v>107</v>
      </c>
      <c r="E267" s="5" t="s">
        <v>777</v>
      </c>
      <c r="F267" s="6">
        <f t="shared" si="4"/>
        <v>1179667</v>
      </c>
      <c r="G267" s="91" t="s">
        <v>108</v>
      </c>
      <c r="H267" s="92">
        <f>VLOOKUP(G267,Sheet2!$A$2:$B$93,2,FALSE)</f>
        <v>89000</v>
      </c>
      <c r="I267" s="95" t="s">
        <v>109</v>
      </c>
      <c r="J267" s="92">
        <f>VLOOKUP(I267,Sheet2!$A$2:$B$93,2,FALSE)</f>
        <v>230000</v>
      </c>
      <c r="K267" s="102" t="s">
        <v>110</v>
      </c>
      <c r="L267" s="101">
        <f>VLOOKUP(K267,Sheet2!$A$2:$B$93,2,FALSE)</f>
        <v>0</v>
      </c>
      <c r="M267" s="100" t="s">
        <v>37</v>
      </c>
      <c r="N267" s="101">
        <f>VLOOKUP(M267,Sheet2!$A$2:$B$93,2,FALSE)</f>
        <v>56500</v>
      </c>
      <c r="O267" s="7" t="s">
        <v>68</v>
      </c>
      <c r="P267" s="8">
        <f>VLOOKUP(O267,Sheet2!$A$2:$B$93,2,FALSE)</f>
        <v>116000</v>
      </c>
      <c r="Q267" s="7" t="s">
        <v>53</v>
      </c>
      <c r="R267" s="8">
        <f>VLOOKUP(Q267,Sheet2!$A$2:$B$93,2,FALSE)</f>
        <v>56500</v>
      </c>
      <c r="S267" s="82" t="s">
        <v>59</v>
      </c>
      <c r="T267" s="8">
        <f>VLOOKUP(S267,Sheet2!$A$2:$B$93,2,FALSE)</f>
        <v>0</v>
      </c>
      <c r="U267" s="110" t="s">
        <v>42</v>
      </c>
      <c r="V267" s="111">
        <f>VLOOKUP(U267,Sheet2!$A$2:$B$93,2,FALSE)</f>
        <v>0</v>
      </c>
      <c r="W267" s="115" t="s">
        <v>111</v>
      </c>
      <c r="X267" s="111">
        <f>VLOOKUP(W267,Sheet2!$A$2:$B$93,2,FALSE)</f>
        <v>311667</v>
      </c>
      <c r="Y267" s="113" t="s">
        <v>70</v>
      </c>
      <c r="Z267" s="111">
        <f>VLOOKUP(Y267,Sheet2!$A$2:$B$93,2,FALSE)</f>
        <v>145000</v>
      </c>
      <c r="AA267" s="125" t="s">
        <v>112</v>
      </c>
      <c r="AB267" s="123">
        <f>VLOOKUP(AA267,Sheet2!$A$2:$B$93,2,FALSE)</f>
        <v>0</v>
      </c>
      <c r="AC267" s="124" t="s">
        <v>113</v>
      </c>
      <c r="AD267" s="123">
        <f>VLOOKUP(AC267,Sheet2!$A$2:$B$93,2,FALSE)</f>
        <v>0</v>
      </c>
      <c r="AE267" s="130" t="s">
        <v>46</v>
      </c>
      <c r="AF267" s="131">
        <f>VLOOKUP(AE267,Sheet2!$A$2:$B$93,2,FALSE)</f>
        <v>175000</v>
      </c>
      <c r="AG267" s="133" t="s">
        <v>102</v>
      </c>
      <c r="AH267" s="131">
        <f>VLOOKUP(AG267,Sheet2!$A$2:$B$93,2,FALSE)</f>
        <v>0</v>
      </c>
    </row>
    <row r="268" spans="1:34">
      <c r="A268" s="1">
        <v>267</v>
      </c>
      <c r="B268" s="2" t="s">
        <v>358</v>
      </c>
      <c r="C268" s="3" t="s">
        <v>359</v>
      </c>
      <c r="D268" s="4" t="s">
        <v>127</v>
      </c>
      <c r="E268" s="5" t="s">
        <v>777</v>
      </c>
      <c r="F268" s="6">
        <f t="shared" si="4"/>
        <v>1174317</v>
      </c>
      <c r="G268" s="91" t="s">
        <v>51</v>
      </c>
      <c r="H268" s="92">
        <f>VLOOKUP(G268,Sheet2!$A$2:$B$93,2,FALSE)</f>
        <v>230000</v>
      </c>
      <c r="I268" s="93" t="s">
        <v>94</v>
      </c>
      <c r="J268" s="92">
        <f>VLOOKUP(I268,Sheet2!$A$2:$B$93,2,FALSE)</f>
        <v>230000</v>
      </c>
      <c r="K268" s="102" t="s">
        <v>110</v>
      </c>
      <c r="L268" s="101">
        <f>VLOOKUP(K268,Sheet2!$A$2:$B$93,2,FALSE)</f>
        <v>0</v>
      </c>
      <c r="M268" s="100" t="s">
        <v>37</v>
      </c>
      <c r="N268" s="101">
        <f>VLOOKUP(M268,Sheet2!$A$2:$B$93,2,FALSE)</f>
        <v>56500</v>
      </c>
      <c r="O268" s="7" t="s">
        <v>122</v>
      </c>
      <c r="P268" s="8">
        <f>VLOOKUP(O268,Sheet2!$A$2:$B$93,2,FALSE)</f>
        <v>145000</v>
      </c>
      <c r="Q268" s="7" t="s">
        <v>137</v>
      </c>
      <c r="R268" s="8">
        <f>VLOOKUP(Q268,Sheet2!$A$2:$B$93,2,FALSE)</f>
        <v>24900</v>
      </c>
      <c r="S268" s="107" t="s">
        <v>39</v>
      </c>
      <c r="T268" s="8">
        <f>VLOOKUP(S268,Sheet2!$A$2:$B$93,2,FALSE)</f>
        <v>311667</v>
      </c>
      <c r="U268" s="114" t="s">
        <v>124</v>
      </c>
      <c r="V268" s="111">
        <f>VLOOKUP(U268,Sheet2!$A$2:$B$93,2,FALSE)</f>
        <v>37000</v>
      </c>
      <c r="W268" s="113" t="s">
        <v>80</v>
      </c>
      <c r="X268" s="111">
        <f>VLOOKUP(W268,Sheet2!$A$2:$B$93,2,FALSE)</f>
        <v>50250</v>
      </c>
      <c r="Y268" s="112" t="s">
        <v>90</v>
      </c>
      <c r="Z268" s="111">
        <f>VLOOKUP(Y268,Sheet2!$A$2:$B$93,2,FALSE)</f>
        <v>0</v>
      </c>
      <c r="AA268" s="122" t="s">
        <v>44</v>
      </c>
      <c r="AB268" s="123">
        <f>VLOOKUP(AA268,Sheet2!$A$2:$B$93,2,FALSE)</f>
        <v>89000</v>
      </c>
      <c r="AC268" s="124" t="s">
        <v>45</v>
      </c>
      <c r="AD268" s="123">
        <f>VLOOKUP(AC268,Sheet2!$A$2:$B$93,2,FALSE)</f>
        <v>0</v>
      </c>
      <c r="AE268" s="86" t="s">
        <v>71</v>
      </c>
      <c r="AF268" s="131">
        <f>VLOOKUP(AE268,Sheet2!$A$2:$B$93,2,FALSE)</f>
        <v>0</v>
      </c>
      <c r="AG268" s="133" t="s">
        <v>47</v>
      </c>
      <c r="AH268" s="131">
        <f>VLOOKUP(AG268,Sheet2!$A$2:$B$93,2,FALSE)</f>
        <v>0</v>
      </c>
    </row>
    <row r="269" spans="1:34">
      <c r="A269" s="1">
        <v>268</v>
      </c>
      <c r="B269" s="2" t="s">
        <v>484</v>
      </c>
      <c r="C269" s="3" t="s">
        <v>485</v>
      </c>
      <c r="D269" s="4" t="s">
        <v>484</v>
      </c>
      <c r="E269" s="5" t="s">
        <v>777</v>
      </c>
      <c r="F269" s="6">
        <f t="shared" si="4"/>
        <v>1170750</v>
      </c>
      <c r="G269" s="91" t="s">
        <v>34</v>
      </c>
      <c r="H269" s="92">
        <f>VLOOKUP(G269,Sheet2!$A$2:$B$93,2,FALSE)</f>
        <v>37000</v>
      </c>
      <c r="I269" s="93" t="s">
        <v>94</v>
      </c>
      <c r="J269" s="92">
        <f>VLOOKUP(I269,Sheet2!$A$2:$B$93,2,FALSE)</f>
        <v>230000</v>
      </c>
      <c r="K269" s="102" t="s">
        <v>210</v>
      </c>
      <c r="L269" s="101">
        <f>VLOOKUP(K269,Sheet2!$A$2:$B$93,2,FALSE)</f>
        <v>0</v>
      </c>
      <c r="M269" s="102" t="s">
        <v>52</v>
      </c>
      <c r="N269" s="101">
        <f>VLOOKUP(M269,Sheet2!$A$2:$B$93,2,FALSE)</f>
        <v>0</v>
      </c>
      <c r="O269" s="7" t="s">
        <v>97</v>
      </c>
      <c r="P269" s="8">
        <f>VLOOKUP(O269,Sheet2!$A$2:$B$93,2,FALSE)</f>
        <v>68000</v>
      </c>
      <c r="Q269" s="7" t="s">
        <v>53</v>
      </c>
      <c r="R269" s="8">
        <f>VLOOKUP(Q269,Sheet2!$A$2:$B$93,2,FALSE)</f>
        <v>56500</v>
      </c>
      <c r="S269" s="107" t="s">
        <v>216</v>
      </c>
      <c r="T269" s="8">
        <f>VLOOKUP(S269,Sheet2!$A$2:$B$93,2,FALSE)</f>
        <v>145000</v>
      </c>
      <c r="U269" s="114" t="s">
        <v>54</v>
      </c>
      <c r="V269" s="111">
        <f>VLOOKUP(U269,Sheet2!$A$2:$B$93,2,FALSE)</f>
        <v>175000</v>
      </c>
      <c r="W269" s="113" t="s">
        <v>80</v>
      </c>
      <c r="X269" s="111">
        <f>VLOOKUP(W269,Sheet2!$A$2:$B$93,2,FALSE)</f>
        <v>50250</v>
      </c>
      <c r="Y269" s="113" t="s">
        <v>70</v>
      </c>
      <c r="Z269" s="111">
        <f>VLOOKUP(Y269,Sheet2!$A$2:$B$93,2,FALSE)</f>
        <v>145000</v>
      </c>
      <c r="AA269" s="125" t="s">
        <v>45</v>
      </c>
      <c r="AB269" s="123">
        <f>VLOOKUP(AA269,Sheet2!$A$2:$B$93,2,FALSE)</f>
        <v>0</v>
      </c>
      <c r="AC269" s="126" t="s">
        <v>55</v>
      </c>
      <c r="AD269" s="123">
        <f>VLOOKUP(AC269,Sheet2!$A$2:$B$93,2,FALSE)</f>
        <v>89000</v>
      </c>
      <c r="AE269" s="130" t="s">
        <v>46</v>
      </c>
      <c r="AF269" s="131">
        <f>VLOOKUP(AE269,Sheet2!$A$2:$B$93,2,FALSE)</f>
        <v>175000</v>
      </c>
      <c r="AG269" s="133" t="s">
        <v>102</v>
      </c>
      <c r="AH269" s="131">
        <f>VLOOKUP(AG269,Sheet2!$A$2:$B$93,2,FALSE)</f>
        <v>0</v>
      </c>
    </row>
    <row r="270" spans="1:34">
      <c r="A270" s="1">
        <v>269</v>
      </c>
      <c r="B270" s="2" t="s">
        <v>154</v>
      </c>
      <c r="C270" s="3" t="s">
        <v>151</v>
      </c>
      <c r="D270" s="4" t="s">
        <v>152</v>
      </c>
      <c r="E270" s="5" t="s">
        <v>777</v>
      </c>
      <c r="F270" s="6">
        <f t="shared" si="4"/>
        <v>1169134</v>
      </c>
      <c r="G270" s="94" t="s">
        <v>84</v>
      </c>
      <c r="H270" s="92">
        <f>VLOOKUP(G270,Sheet2!$A$2:$B$93,2,FALSE)</f>
        <v>0</v>
      </c>
      <c r="I270" s="95" t="s">
        <v>51</v>
      </c>
      <c r="J270" s="92">
        <f>VLOOKUP(I270,Sheet2!$A$2:$B$93,2,FALSE)</f>
        <v>230000</v>
      </c>
      <c r="K270" s="102" t="s">
        <v>52</v>
      </c>
      <c r="L270" s="101">
        <f>VLOOKUP(K270,Sheet2!$A$2:$B$93,2,FALSE)</f>
        <v>0</v>
      </c>
      <c r="M270" s="100" t="s">
        <v>36</v>
      </c>
      <c r="N270" s="101">
        <f>VLOOKUP(M270,Sheet2!$A$2:$B$93,2,FALSE)</f>
        <v>27467</v>
      </c>
      <c r="O270" s="7" t="s">
        <v>122</v>
      </c>
      <c r="P270" s="8">
        <f>VLOOKUP(O270,Sheet2!$A$2:$B$93,2,FALSE)</f>
        <v>145000</v>
      </c>
      <c r="Q270" s="82" t="s">
        <v>38</v>
      </c>
      <c r="R270" s="8">
        <f>VLOOKUP(Q270,Sheet2!$A$2:$B$93,2,FALSE)</f>
        <v>0</v>
      </c>
      <c r="S270" s="107" t="s">
        <v>39</v>
      </c>
      <c r="T270" s="8">
        <f>VLOOKUP(S270,Sheet2!$A$2:$B$93,2,FALSE)</f>
        <v>311667</v>
      </c>
      <c r="U270" s="110" t="s">
        <v>90</v>
      </c>
      <c r="V270" s="111">
        <f>VLOOKUP(U270,Sheet2!$A$2:$B$93,2,FALSE)</f>
        <v>0</v>
      </c>
      <c r="W270" s="113" t="s">
        <v>43</v>
      </c>
      <c r="X270" s="111">
        <f>VLOOKUP(W270,Sheet2!$A$2:$B$93,2,FALSE)</f>
        <v>46000</v>
      </c>
      <c r="Y270" s="113" t="s">
        <v>70</v>
      </c>
      <c r="Z270" s="111">
        <f>VLOOKUP(Y270,Sheet2!$A$2:$B$93,2,FALSE)</f>
        <v>145000</v>
      </c>
      <c r="AA270" s="122" t="s">
        <v>44</v>
      </c>
      <c r="AB270" s="123">
        <f>VLOOKUP(AA270,Sheet2!$A$2:$B$93,2,FALSE)</f>
        <v>89000</v>
      </c>
      <c r="AC270" s="124" t="s">
        <v>45</v>
      </c>
      <c r="AD270" s="123">
        <f>VLOOKUP(AC270,Sheet2!$A$2:$B$93,2,FALSE)</f>
        <v>0</v>
      </c>
      <c r="AE270" s="130" t="s">
        <v>46</v>
      </c>
      <c r="AF270" s="131">
        <f>VLOOKUP(AE270,Sheet2!$A$2:$B$93,2,FALSE)</f>
        <v>175000</v>
      </c>
      <c r="AG270" s="133" t="s">
        <v>47</v>
      </c>
      <c r="AH270" s="131">
        <f>VLOOKUP(AG270,Sheet2!$A$2:$B$93,2,FALSE)</f>
        <v>0</v>
      </c>
    </row>
    <row r="271" spans="1:34">
      <c r="A271" s="1">
        <v>270</v>
      </c>
      <c r="B271" s="2" t="s">
        <v>218</v>
      </c>
      <c r="C271" s="3" t="s">
        <v>219</v>
      </c>
      <c r="D271" s="4" t="s">
        <v>218</v>
      </c>
      <c r="E271" s="5" t="s">
        <v>777</v>
      </c>
      <c r="F271" s="6">
        <f t="shared" si="4"/>
        <v>1167884</v>
      </c>
      <c r="G271" s="91" t="s">
        <v>51</v>
      </c>
      <c r="H271" s="92">
        <f>VLOOKUP(G271,Sheet2!$A$2:$B$93,2,FALSE)</f>
        <v>230000</v>
      </c>
      <c r="I271" s="95" t="s">
        <v>34</v>
      </c>
      <c r="J271" s="92">
        <f>VLOOKUP(I271,Sheet2!$A$2:$B$93,2,FALSE)</f>
        <v>37000</v>
      </c>
      <c r="K271" s="100" t="s">
        <v>37</v>
      </c>
      <c r="L271" s="101">
        <f>VLOOKUP(K271,Sheet2!$A$2:$B$93,2,FALSE)</f>
        <v>56500</v>
      </c>
      <c r="M271" s="100" t="s">
        <v>36</v>
      </c>
      <c r="N271" s="101">
        <f>VLOOKUP(M271,Sheet2!$A$2:$B$93,2,FALSE)</f>
        <v>27467</v>
      </c>
      <c r="O271" s="7" t="s">
        <v>97</v>
      </c>
      <c r="P271" s="8">
        <f>VLOOKUP(O271,Sheet2!$A$2:$B$93,2,FALSE)</f>
        <v>68000</v>
      </c>
      <c r="Q271" s="7" t="s">
        <v>68</v>
      </c>
      <c r="R271" s="8">
        <f>VLOOKUP(Q271,Sheet2!$A$2:$B$93,2,FALSE)</f>
        <v>116000</v>
      </c>
      <c r="S271" s="107" t="s">
        <v>39</v>
      </c>
      <c r="T271" s="8">
        <f>VLOOKUP(S271,Sheet2!$A$2:$B$93,2,FALSE)</f>
        <v>311667</v>
      </c>
      <c r="U271" s="114" t="s">
        <v>69</v>
      </c>
      <c r="V271" s="111">
        <f>VLOOKUP(U271,Sheet2!$A$2:$B$93,2,FALSE)</f>
        <v>145000</v>
      </c>
      <c r="W271" s="113" t="s">
        <v>80</v>
      </c>
      <c r="X271" s="111">
        <f>VLOOKUP(W271,Sheet2!$A$2:$B$93,2,FALSE)</f>
        <v>50250</v>
      </c>
      <c r="Y271" s="113" t="s">
        <v>124</v>
      </c>
      <c r="Z271" s="111">
        <f>VLOOKUP(Y271,Sheet2!$A$2:$B$93,2,FALSE)</f>
        <v>37000</v>
      </c>
      <c r="AA271" s="122" t="s">
        <v>44</v>
      </c>
      <c r="AB271" s="123">
        <f>VLOOKUP(AA271,Sheet2!$A$2:$B$93,2,FALSE)</f>
        <v>89000</v>
      </c>
      <c r="AC271" s="124" t="s">
        <v>45</v>
      </c>
      <c r="AD271" s="123">
        <f>VLOOKUP(AC271,Sheet2!$A$2:$B$93,2,FALSE)</f>
        <v>0</v>
      </c>
      <c r="AE271" s="86" t="s">
        <v>102</v>
      </c>
      <c r="AF271" s="131">
        <f>VLOOKUP(AE271,Sheet2!$A$2:$B$93,2,FALSE)</f>
        <v>0</v>
      </c>
      <c r="AG271" s="133" t="s">
        <v>47</v>
      </c>
      <c r="AH271" s="131">
        <f>VLOOKUP(AG271,Sheet2!$A$2:$B$93,2,FALSE)</f>
        <v>0</v>
      </c>
    </row>
    <row r="272" spans="1:34">
      <c r="A272" s="1">
        <v>271</v>
      </c>
      <c r="B272" s="2" t="s">
        <v>424</v>
      </c>
      <c r="C272" s="3" t="s">
        <v>425</v>
      </c>
      <c r="D272" s="4" t="s">
        <v>304</v>
      </c>
      <c r="E272" s="5" t="s">
        <v>777</v>
      </c>
      <c r="F272" s="6">
        <f t="shared" si="4"/>
        <v>1167650</v>
      </c>
      <c r="G272" s="91" t="s">
        <v>77</v>
      </c>
      <c r="H272" s="92">
        <f>VLOOKUP(G272,Sheet2!$A$2:$B$93,2,FALSE)</f>
        <v>413333</v>
      </c>
      <c r="I272" s="95" t="s">
        <v>58</v>
      </c>
      <c r="J272" s="92">
        <f>VLOOKUP(I272,Sheet2!$A$2:$B$93,2,FALSE)</f>
        <v>50250</v>
      </c>
      <c r="K272" s="102" t="s">
        <v>210</v>
      </c>
      <c r="L272" s="101">
        <f>VLOOKUP(K272,Sheet2!$A$2:$B$93,2,FALSE)</f>
        <v>0</v>
      </c>
      <c r="M272" s="100" t="s">
        <v>185</v>
      </c>
      <c r="N272" s="101">
        <f>VLOOKUP(M272,Sheet2!$A$2:$B$93,2,FALSE)</f>
        <v>23400</v>
      </c>
      <c r="O272" s="7" t="s">
        <v>97</v>
      </c>
      <c r="P272" s="8">
        <f>VLOOKUP(O272,Sheet2!$A$2:$B$93,2,FALSE)</f>
        <v>68000</v>
      </c>
      <c r="Q272" s="7" t="s">
        <v>85</v>
      </c>
      <c r="R272" s="8">
        <f>VLOOKUP(Q272,Sheet2!$A$2:$B$93,2,FALSE)</f>
        <v>0</v>
      </c>
      <c r="S272" s="107" t="s">
        <v>39</v>
      </c>
      <c r="T272" s="8">
        <f>VLOOKUP(S272,Sheet2!$A$2:$B$93,2,FALSE)</f>
        <v>311667</v>
      </c>
      <c r="U272" s="110" t="s">
        <v>166</v>
      </c>
      <c r="V272" s="111">
        <f>VLOOKUP(U272,Sheet2!$A$2:$B$93,2,FALSE)</f>
        <v>0</v>
      </c>
      <c r="W272" s="113" t="s">
        <v>124</v>
      </c>
      <c r="X272" s="111">
        <f>VLOOKUP(W272,Sheet2!$A$2:$B$93,2,FALSE)</f>
        <v>37000</v>
      </c>
      <c r="Y272" s="112" t="s">
        <v>123</v>
      </c>
      <c r="Z272" s="111">
        <f>VLOOKUP(Y272,Sheet2!$A$2:$B$93,2,FALSE)</f>
        <v>0</v>
      </c>
      <c r="AA272" s="122" t="s">
        <v>44</v>
      </c>
      <c r="AB272" s="123">
        <f>VLOOKUP(AA272,Sheet2!$A$2:$B$93,2,FALSE)</f>
        <v>89000</v>
      </c>
      <c r="AC272" s="124" t="s">
        <v>62</v>
      </c>
      <c r="AD272" s="123">
        <f>VLOOKUP(AC272,Sheet2!$A$2:$B$93,2,FALSE)</f>
        <v>0</v>
      </c>
      <c r="AE272" s="130" t="s">
        <v>46</v>
      </c>
      <c r="AF272" s="131">
        <f>VLOOKUP(AE272,Sheet2!$A$2:$B$93,2,FALSE)</f>
        <v>175000</v>
      </c>
      <c r="AG272" s="133" t="s">
        <v>72</v>
      </c>
      <c r="AH272" s="131">
        <f>VLOOKUP(AG272,Sheet2!$A$2:$B$93,2,FALSE)</f>
        <v>0</v>
      </c>
    </row>
    <row r="273" spans="1:34">
      <c r="A273" s="1">
        <v>272</v>
      </c>
      <c r="B273" s="2" t="s">
        <v>606</v>
      </c>
      <c r="C273" s="3" t="s">
        <v>607</v>
      </c>
      <c r="D273" s="4" t="s">
        <v>107</v>
      </c>
      <c r="E273" s="5" t="s">
        <v>777</v>
      </c>
      <c r="F273" s="6">
        <f t="shared" si="4"/>
        <v>1163384</v>
      </c>
      <c r="G273" s="91" t="s">
        <v>51</v>
      </c>
      <c r="H273" s="92">
        <f>VLOOKUP(G273,Sheet2!$A$2:$B$93,2,FALSE)</f>
        <v>230000</v>
      </c>
      <c r="I273" s="95" t="s">
        <v>34</v>
      </c>
      <c r="J273" s="92">
        <f>VLOOKUP(I273,Sheet2!$A$2:$B$93,2,FALSE)</f>
        <v>37000</v>
      </c>
      <c r="K273" s="100" t="s">
        <v>36</v>
      </c>
      <c r="L273" s="101">
        <f>VLOOKUP(K273,Sheet2!$A$2:$B$93,2,FALSE)</f>
        <v>27467</v>
      </c>
      <c r="M273" s="100" t="s">
        <v>67</v>
      </c>
      <c r="N273" s="101">
        <f>VLOOKUP(M273,Sheet2!$A$2:$B$93,2,FALSE)</f>
        <v>175000</v>
      </c>
      <c r="O273" s="7" t="s">
        <v>97</v>
      </c>
      <c r="P273" s="8">
        <f>VLOOKUP(O273,Sheet2!$A$2:$B$93,2,FALSE)</f>
        <v>68000</v>
      </c>
      <c r="Q273" s="107" t="s">
        <v>39</v>
      </c>
      <c r="R273" s="8">
        <f>VLOOKUP(Q273,Sheet2!$A$2:$B$93,2,FALSE)</f>
        <v>311667</v>
      </c>
      <c r="S273" s="82" t="s">
        <v>59</v>
      </c>
      <c r="T273" s="8">
        <f>VLOOKUP(S273,Sheet2!$A$2:$B$93,2,FALSE)</f>
        <v>0</v>
      </c>
      <c r="U273" s="110" t="s">
        <v>130</v>
      </c>
      <c r="V273" s="111">
        <f>VLOOKUP(U273,Sheet2!$A$2:$B$93,2,FALSE)</f>
        <v>0</v>
      </c>
      <c r="W273" s="112" t="s">
        <v>205</v>
      </c>
      <c r="X273" s="111">
        <f>VLOOKUP(W273,Sheet2!$A$2:$B$93,2,FALSE)</f>
        <v>0</v>
      </c>
      <c r="Y273" s="113" t="s">
        <v>80</v>
      </c>
      <c r="Z273" s="111">
        <f>VLOOKUP(Y273,Sheet2!$A$2:$B$93,2,FALSE)</f>
        <v>50250</v>
      </c>
      <c r="AA273" s="122" t="s">
        <v>44</v>
      </c>
      <c r="AB273" s="123">
        <f>VLOOKUP(AA273,Sheet2!$A$2:$B$93,2,FALSE)</f>
        <v>89000</v>
      </c>
      <c r="AC273" s="124" t="s">
        <v>45</v>
      </c>
      <c r="AD273" s="123">
        <f>VLOOKUP(AC273,Sheet2!$A$2:$B$93,2,FALSE)</f>
        <v>0</v>
      </c>
      <c r="AE273" s="130" t="s">
        <v>46</v>
      </c>
      <c r="AF273" s="131">
        <f>VLOOKUP(AE273,Sheet2!$A$2:$B$93,2,FALSE)</f>
        <v>175000</v>
      </c>
      <c r="AG273" s="133" t="s">
        <v>47</v>
      </c>
      <c r="AH273" s="131">
        <f>VLOOKUP(AG273,Sheet2!$A$2:$B$93,2,FALSE)</f>
        <v>0</v>
      </c>
    </row>
    <row r="274" spans="1:34">
      <c r="A274" s="1">
        <v>273</v>
      </c>
      <c r="B274" s="2" t="s">
        <v>418</v>
      </c>
      <c r="C274" s="3" t="s">
        <v>419</v>
      </c>
      <c r="D274" s="4" t="s">
        <v>420</v>
      </c>
      <c r="E274" s="5" t="s">
        <v>777</v>
      </c>
      <c r="F274" s="6">
        <f t="shared" si="4"/>
        <v>1160667</v>
      </c>
      <c r="G274" s="91" t="s">
        <v>51</v>
      </c>
      <c r="H274" s="92">
        <f>VLOOKUP(G274,Sheet2!$A$2:$B$93,2,FALSE)</f>
        <v>230000</v>
      </c>
      <c r="I274" s="95" t="s">
        <v>34</v>
      </c>
      <c r="J274" s="92">
        <f>VLOOKUP(I274,Sheet2!$A$2:$B$93,2,FALSE)</f>
        <v>37000</v>
      </c>
      <c r="K274" s="102" t="s">
        <v>52</v>
      </c>
      <c r="L274" s="101">
        <f>VLOOKUP(K274,Sheet2!$A$2:$B$93,2,FALSE)</f>
        <v>0</v>
      </c>
      <c r="M274" s="102" t="s">
        <v>110</v>
      </c>
      <c r="N274" s="101">
        <f>VLOOKUP(M274,Sheet2!$A$2:$B$93,2,FALSE)</f>
        <v>0</v>
      </c>
      <c r="O274" s="7" t="s">
        <v>97</v>
      </c>
      <c r="P274" s="8">
        <f>VLOOKUP(O274,Sheet2!$A$2:$B$93,2,FALSE)</f>
        <v>68000</v>
      </c>
      <c r="Q274" s="107" t="s">
        <v>39</v>
      </c>
      <c r="R274" s="8">
        <f>VLOOKUP(Q274,Sheet2!$A$2:$B$93,2,FALSE)</f>
        <v>311667</v>
      </c>
      <c r="S274" s="7" t="s">
        <v>159</v>
      </c>
      <c r="T274" s="8">
        <f>VLOOKUP(S274,Sheet2!$A$2:$B$93,2,FALSE)</f>
        <v>46000</v>
      </c>
      <c r="U274" s="114" t="s">
        <v>69</v>
      </c>
      <c r="V274" s="111">
        <f>VLOOKUP(U274,Sheet2!$A$2:$B$93,2,FALSE)</f>
        <v>145000</v>
      </c>
      <c r="W274" s="112" t="s">
        <v>205</v>
      </c>
      <c r="X274" s="111">
        <f>VLOOKUP(W274,Sheet2!$A$2:$B$93,2,FALSE)</f>
        <v>0</v>
      </c>
      <c r="Y274" s="113" t="s">
        <v>70</v>
      </c>
      <c r="Z274" s="111">
        <f>VLOOKUP(Y274,Sheet2!$A$2:$B$93,2,FALSE)</f>
        <v>145000</v>
      </c>
      <c r="AA274" s="122" t="s">
        <v>44</v>
      </c>
      <c r="AB274" s="123">
        <f>VLOOKUP(AA274,Sheet2!$A$2:$B$93,2,FALSE)</f>
        <v>89000</v>
      </c>
      <c r="AC274" s="126" t="s">
        <v>55</v>
      </c>
      <c r="AD274" s="123">
        <f>VLOOKUP(AC274,Sheet2!$A$2:$B$93,2,FALSE)</f>
        <v>89000</v>
      </c>
      <c r="AE274" s="86" t="s">
        <v>72</v>
      </c>
      <c r="AF274" s="131">
        <f>VLOOKUP(AE274,Sheet2!$A$2:$B$93,2,FALSE)</f>
        <v>0</v>
      </c>
      <c r="AG274" s="133" t="s">
        <v>47</v>
      </c>
      <c r="AH274" s="131">
        <f>VLOOKUP(AG274,Sheet2!$A$2:$B$93,2,FALSE)</f>
        <v>0</v>
      </c>
    </row>
    <row r="275" spans="1:34">
      <c r="A275" s="1">
        <v>274</v>
      </c>
      <c r="B275" s="2" t="s">
        <v>161</v>
      </c>
      <c r="C275" s="3" t="s">
        <v>162</v>
      </c>
      <c r="D275" s="4" t="s">
        <v>161</v>
      </c>
      <c r="E275" s="5" t="s">
        <v>777</v>
      </c>
      <c r="F275" s="6">
        <f t="shared" si="4"/>
        <v>1159083</v>
      </c>
      <c r="G275" s="91" t="s">
        <v>77</v>
      </c>
      <c r="H275" s="92">
        <f>VLOOKUP(G275,Sheet2!$A$2:$B$93,2,FALSE)</f>
        <v>413333</v>
      </c>
      <c r="I275" s="96" t="s">
        <v>50</v>
      </c>
      <c r="J275" s="92">
        <f>VLOOKUP(I275,Sheet2!$A$2:$B$93,2,FALSE)</f>
        <v>0</v>
      </c>
      <c r="K275" s="100" t="s">
        <v>37</v>
      </c>
      <c r="L275" s="101">
        <f>VLOOKUP(K275,Sheet2!$A$2:$B$93,2,FALSE)</f>
        <v>56500</v>
      </c>
      <c r="M275" s="100" t="s">
        <v>67</v>
      </c>
      <c r="N275" s="101">
        <f>VLOOKUP(M275,Sheet2!$A$2:$B$93,2,FALSE)</f>
        <v>175000</v>
      </c>
      <c r="O275" s="7" t="s">
        <v>122</v>
      </c>
      <c r="P275" s="8">
        <f>VLOOKUP(O275,Sheet2!$A$2:$B$93,2,FALSE)</f>
        <v>145000</v>
      </c>
      <c r="Q275" s="7" t="s">
        <v>68</v>
      </c>
      <c r="R275" s="8">
        <f>VLOOKUP(Q275,Sheet2!$A$2:$B$93,2,FALSE)</f>
        <v>116000</v>
      </c>
      <c r="S275" s="107" t="s">
        <v>163</v>
      </c>
      <c r="T275" s="8">
        <f>VLOOKUP(S275,Sheet2!$A$2:$B$93,2,FALSE)</f>
        <v>68000</v>
      </c>
      <c r="U275" s="110" t="s">
        <v>90</v>
      </c>
      <c r="V275" s="111">
        <f>VLOOKUP(U275,Sheet2!$A$2:$B$93,2,FALSE)</f>
        <v>0</v>
      </c>
      <c r="W275" s="113" t="s">
        <v>43</v>
      </c>
      <c r="X275" s="111">
        <f>VLOOKUP(W275,Sheet2!$A$2:$B$93,2,FALSE)</f>
        <v>46000</v>
      </c>
      <c r="Y275" s="113" t="s">
        <v>80</v>
      </c>
      <c r="Z275" s="111">
        <f>VLOOKUP(Y275,Sheet2!$A$2:$B$93,2,FALSE)</f>
        <v>50250</v>
      </c>
      <c r="AA275" s="122" t="s">
        <v>44</v>
      </c>
      <c r="AB275" s="123">
        <f>VLOOKUP(AA275,Sheet2!$A$2:$B$93,2,FALSE)</f>
        <v>89000</v>
      </c>
      <c r="AC275" s="124" t="s">
        <v>45</v>
      </c>
      <c r="AD275" s="123">
        <f>VLOOKUP(AC275,Sheet2!$A$2:$B$93,2,FALSE)</f>
        <v>0</v>
      </c>
      <c r="AE275" s="86" t="s">
        <v>71</v>
      </c>
      <c r="AF275" s="131">
        <f>VLOOKUP(AE275,Sheet2!$A$2:$B$93,2,FALSE)</f>
        <v>0</v>
      </c>
      <c r="AG275" s="133" t="s">
        <v>47</v>
      </c>
      <c r="AH275" s="131">
        <f>VLOOKUP(AG275,Sheet2!$A$2:$B$93,2,FALSE)</f>
        <v>0</v>
      </c>
    </row>
    <row r="276" spans="1:34">
      <c r="A276" s="1">
        <v>275</v>
      </c>
      <c r="B276" s="2" t="s">
        <v>422</v>
      </c>
      <c r="C276" s="3" t="s">
        <v>423</v>
      </c>
      <c r="D276" s="4" t="s">
        <v>422</v>
      </c>
      <c r="E276" s="5" t="s">
        <v>777</v>
      </c>
      <c r="F276" s="6">
        <f t="shared" si="4"/>
        <v>1153134</v>
      </c>
      <c r="G276" s="94" t="s">
        <v>84</v>
      </c>
      <c r="H276" s="92">
        <f>VLOOKUP(G276,Sheet2!$A$2:$B$93,2,FALSE)</f>
        <v>0</v>
      </c>
      <c r="I276" s="95" t="s">
        <v>51</v>
      </c>
      <c r="J276" s="92">
        <f>VLOOKUP(I276,Sheet2!$A$2:$B$93,2,FALSE)</f>
        <v>230000</v>
      </c>
      <c r="K276" s="100" t="s">
        <v>36</v>
      </c>
      <c r="L276" s="101">
        <f>VLOOKUP(K276,Sheet2!$A$2:$B$93,2,FALSE)</f>
        <v>27467</v>
      </c>
      <c r="M276" s="100" t="s">
        <v>67</v>
      </c>
      <c r="N276" s="101">
        <f>VLOOKUP(M276,Sheet2!$A$2:$B$93,2,FALSE)</f>
        <v>175000</v>
      </c>
      <c r="O276" s="7" t="s">
        <v>85</v>
      </c>
      <c r="P276" s="8">
        <f>VLOOKUP(O276,Sheet2!$A$2:$B$93,2,FALSE)</f>
        <v>0</v>
      </c>
      <c r="Q276" s="82" t="s">
        <v>38</v>
      </c>
      <c r="R276" s="8">
        <f>VLOOKUP(Q276,Sheet2!$A$2:$B$93,2,FALSE)</f>
        <v>0</v>
      </c>
      <c r="S276" s="107" t="s">
        <v>39</v>
      </c>
      <c r="T276" s="8">
        <f>VLOOKUP(S276,Sheet2!$A$2:$B$93,2,FALSE)</f>
        <v>311667</v>
      </c>
      <c r="U276" s="110" t="s">
        <v>123</v>
      </c>
      <c r="V276" s="111">
        <f>VLOOKUP(U276,Sheet2!$A$2:$B$93,2,FALSE)</f>
        <v>0</v>
      </c>
      <c r="W276" s="112" t="s">
        <v>205</v>
      </c>
      <c r="X276" s="111">
        <f>VLOOKUP(W276,Sheet2!$A$2:$B$93,2,FALSE)</f>
        <v>0</v>
      </c>
      <c r="Y276" s="113" t="s">
        <v>70</v>
      </c>
      <c r="Z276" s="111">
        <f>VLOOKUP(Y276,Sheet2!$A$2:$B$93,2,FALSE)</f>
        <v>145000</v>
      </c>
      <c r="AA276" s="122" t="s">
        <v>44</v>
      </c>
      <c r="AB276" s="123">
        <f>VLOOKUP(AA276,Sheet2!$A$2:$B$93,2,FALSE)</f>
        <v>89000</v>
      </c>
      <c r="AC276" s="124" t="s">
        <v>45</v>
      </c>
      <c r="AD276" s="123">
        <f>VLOOKUP(AC276,Sheet2!$A$2:$B$93,2,FALSE)</f>
        <v>0</v>
      </c>
      <c r="AE276" s="130" t="s">
        <v>46</v>
      </c>
      <c r="AF276" s="131">
        <f>VLOOKUP(AE276,Sheet2!$A$2:$B$93,2,FALSE)</f>
        <v>175000</v>
      </c>
      <c r="AG276" s="133" t="s">
        <v>71</v>
      </c>
      <c r="AH276" s="131">
        <f>VLOOKUP(AG276,Sheet2!$A$2:$B$93,2,FALSE)</f>
        <v>0</v>
      </c>
    </row>
    <row r="277" spans="1:34">
      <c r="A277" s="1">
        <v>276</v>
      </c>
      <c r="B277" s="2" t="s">
        <v>318</v>
      </c>
      <c r="C277" s="3" t="s">
        <v>316</v>
      </c>
      <c r="D277" s="4" t="s">
        <v>197</v>
      </c>
      <c r="E277" s="5" t="s">
        <v>198</v>
      </c>
      <c r="F277" s="6">
        <f t="shared" si="4"/>
        <v>1150917</v>
      </c>
      <c r="G277" s="91" t="s">
        <v>109</v>
      </c>
      <c r="H277" s="92">
        <f>VLOOKUP(G277,Sheet2!$A$2:$B$93,2,FALSE)</f>
        <v>230000</v>
      </c>
      <c r="I277" s="95" t="s">
        <v>101</v>
      </c>
      <c r="J277" s="92">
        <f>VLOOKUP(I277,Sheet2!$A$2:$B$93,2,FALSE)</f>
        <v>89000</v>
      </c>
      <c r="K277" s="102" t="s">
        <v>52</v>
      </c>
      <c r="L277" s="101">
        <f>VLOOKUP(K277,Sheet2!$A$2:$B$93,2,FALSE)</f>
        <v>0</v>
      </c>
      <c r="M277" s="100" t="s">
        <v>147</v>
      </c>
      <c r="N277" s="101">
        <f>VLOOKUP(M277,Sheet2!$A$2:$B$93,2,FALSE)</f>
        <v>89000</v>
      </c>
      <c r="O277" s="82" t="s">
        <v>59</v>
      </c>
      <c r="P277" s="8">
        <f>VLOOKUP(O277,Sheet2!$A$2:$B$93,2,FALSE)</f>
        <v>0</v>
      </c>
      <c r="Q277" s="107" t="s">
        <v>39</v>
      </c>
      <c r="R277" s="8">
        <f>VLOOKUP(Q277,Sheet2!$A$2:$B$93,2,FALSE)</f>
        <v>311667</v>
      </c>
      <c r="S277" s="7" t="s">
        <v>159</v>
      </c>
      <c r="T277" s="8">
        <f>VLOOKUP(S277,Sheet2!$A$2:$B$93,2,FALSE)</f>
        <v>46000</v>
      </c>
      <c r="U277" s="110" t="s">
        <v>42</v>
      </c>
      <c r="V277" s="111">
        <f>VLOOKUP(U277,Sheet2!$A$2:$B$93,2,FALSE)</f>
        <v>0</v>
      </c>
      <c r="W277" s="113" t="s">
        <v>43</v>
      </c>
      <c r="X277" s="111">
        <f>VLOOKUP(W277,Sheet2!$A$2:$B$93,2,FALSE)</f>
        <v>46000</v>
      </c>
      <c r="Y277" s="113" t="s">
        <v>80</v>
      </c>
      <c r="Z277" s="111">
        <f>VLOOKUP(Y277,Sheet2!$A$2:$B$93,2,FALSE)</f>
        <v>50250</v>
      </c>
      <c r="AA277" s="122" t="s">
        <v>44</v>
      </c>
      <c r="AB277" s="123">
        <f>VLOOKUP(AA277,Sheet2!$A$2:$B$93,2,FALSE)</f>
        <v>89000</v>
      </c>
      <c r="AC277" s="124" t="s">
        <v>45</v>
      </c>
      <c r="AD277" s="123">
        <f>VLOOKUP(AC277,Sheet2!$A$2:$B$93,2,FALSE)</f>
        <v>0</v>
      </c>
      <c r="AE277" s="130" t="s">
        <v>46</v>
      </c>
      <c r="AF277" s="131">
        <f>VLOOKUP(AE277,Sheet2!$A$2:$B$93,2,FALSE)</f>
        <v>175000</v>
      </c>
      <c r="AG277" s="134" t="s">
        <v>63</v>
      </c>
      <c r="AH277" s="131">
        <f>VLOOKUP(AG277,Sheet2!$A$2:$B$93,2,FALSE)</f>
        <v>25000</v>
      </c>
    </row>
    <row r="278" spans="1:34">
      <c r="A278" s="1">
        <v>277</v>
      </c>
      <c r="B278" s="2" t="s">
        <v>119</v>
      </c>
      <c r="C278" s="3" t="s">
        <v>120</v>
      </c>
      <c r="D278" s="4" t="s">
        <v>119</v>
      </c>
      <c r="E278" s="5" t="s">
        <v>777</v>
      </c>
      <c r="F278" s="6">
        <f t="shared" si="4"/>
        <v>1144000</v>
      </c>
      <c r="G278" s="91" t="s">
        <v>34</v>
      </c>
      <c r="H278" s="92">
        <f>VLOOKUP(G278,Sheet2!$A$2:$B$93,2,FALSE)</f>
        <v>37000</v>
      </c>
      <c r="I278" s="95" t="s">
        <v>77</v>
      </c>
      <c r="J278" s="92">
        <f>VLOOKUP(I278,Sheet2!$A$2:$B$93,2,FALSE)</f>
        <v>413333</v>
      </c>
      <c r="K278" s="102" t="s">
        <v>121</v>
      </c>
      <c r="L278" s="101">
        <f>VLOOKUP(K278,Sheet2!$A$2:$B$93,2,FALSE)</f>
        <v>0</v>
      </c>
      <c r="M278" s="100" t="s">
        <v>67</v>
      </c>
      <c r="N278" s="101">
        <f>VLOOKUP(M278,Sheet2!$A$2:$B$93,2,FALSE)</f>
        <v>175000</v>
      </c>
      <c r="O278" s="7" t="s">
        <v>122</v>
      </c>
      <c r="P278" s="8">
        <f>VLOOKUP(O278,Sheet2!$A$2:$B$93,2,FALSE)</f>
        <v>145000</v>
      </c>
      <c r="Q278" s="107" t="s">
        <v>39</v>
      </c>
      <c r="R278" s="8">
        <f>VLOOKUP(Q278,Sheet2!$A$2:$B$93,2,FALSE)</f>
        <v>311667</v>
      </c>
      <c r="S278" s="82" t="s">
        <v>59</v>
      </c>
      <c r="T278" s="8">
        <f>VLOOKUP(S278,Sheet2!$A$2:$B$93,2,FALSE)</f>
        <v>0</v>
      </c>
      <c r="U278" s="110" t="s">
        <v>123</v>
      </c>
      <c r="V278" s="111">
        <f>VLOOKUP(U278,Sheet2!$A$2:$B$93,2,FALSE)</f>
        <v>0</v>
      </c>
      <c r="W278" s="112" t="s">
        <v>42</v>
      </c>
      <c r="X278" s="111">
        <f>VLOOKUP(W278,Sheet2!$A$2:$B$93,2,FALSE)</f>
        <v>0</v>
      </c>
      <c r="Y278" s="113" t="s">
        <v>124</v>
      </c>
      <c r="Z278" s="111">
        <f>VLOOKUP(Y278,Sheet2!$A$2:$B$93,2,FALSE)</f>
        <v>37000</v>
      </c>
      <c r="AA278" s="125" t="s">
        <v>45</v>
      </c>
      <c r="AB278" s="123">
        <f>VLOOKUP(AA278,Sheet2!$A$2:$B$93,2,FALSE)</f>
        <v>0</v>
      </c>
      <c r="AC278" s="124" t="s">
        <v>113</v>
      </c>
      <c r="AD278" s="123">
        <f>VLOOKUP(AC278,Sheet2!$A$2:$B$93,2,FALSE)</f>
        <v>0</v>
      </c>
      <c r="AE278" s="130" t="s">
        <v>63</v>
      </c>
      <c r="AF278" s="131">
        <f>VLOOKUP(AE278,Sheet2!$A$2:$B$93,2,FALSE)</f>
        <v>25000</v>
      </c>
      <c r="AG278" s="133" t="s">
        <v>47</v>
      </c>
      <c r="AH278" s="131">
        <f>VLOOKUP(AG278,Sheet2!$A$2:$B$93,2,FALSE)</f>
        <v>0</v>
      </c>
    </row>
    <row r="279" spans="1:34">
      <c r="A279" s="1">
        <v>278</v>
      </c>
      <c r="B279" s="2" t="s">
        <v>462</v>
      </c>
      <c r="C279" s="3" t="s">
        <v>463</v>
      </c>
      <c r="D279" s="4" t="s">
        <v>462</v>
      </c>
      <c r="E279" s="5" t="s">
        <v>777</v>
      </c>
      <c r="F279" s="6">
        <f t="shared" si="4"/>
        <v>1143750</v>
      </c>
      <c r="G279" s="91" t="s">
        <v>34</v>
      </c>
      <c r="H279" s="92">
        <f>VLOOKUP(G279,Sheet2!$A$2:$B$93,2,FALSE)</f>
        <v>37000</v>
      </c>
      <c r="I279" s="95" t="s">
        <v>58</v>
      </c>
      <c r="J279" s="92">
        <f>VLOOKUP(I279,Sheet2!$A$2:$B$93,2,FALSE)</f>
        <v>50250</v>
      </c>
      <c r="K279" s="100" t="s">
        <v>147</v>
      </c>
      <c r="L279" s="101">
        <f>VLOOKUP(K279,Sheet2!$A$2:$B$93,2,FALSE)</f>
        <v>89000</v>
      </c>
      <c r="M279" s="100" t="s">
        <v>67</v>
      </c>
      <c r="N279" s="101">
        <f>VLOOKUP(M279,Sheet2!$A$2:$B$93,2,FALSE)</f>
        <v>175000</v>
      </c>
      <c r="O279" s="7" t="s">
        <v>68</v>
      </c>
      <c r="P279" s="8">
        <f>VLOOKUP(O279,Sheet2!$A$2:$B$93,2,FALSE)</f>
        <v>116000</v>
      </c>
      <c r="Q279" s="7" t="s">
        <v>274</v>
      </c>
      <c r="R279" s="8">
        <f>VLOOKUP(Q279,Sheet2!$A$2:$B$93,2,FALSE)</f>
        <v>56500</v>
      </c>
      <c r="S279" s="82" t="s">
        <v>59</v>
      </c>
      <c r="T279" s="8">
        <f>VLOOKUP(S279,Sheet2!$A$2:$B$93,2,FALSE)</f>
        <v>0</v>
      </c>
      <c r="U279" s="114" t="s">
        <v>61</v>
      </c>
      <c r="V279" s="111">
        <f>VLOOKUP(U279,Sheet2!$A$2:$B$93,2,FALSE)</f>
        <v>230000</v>
      </c>
      <c r="W279" s="112" t="s">
        <v>42</v>
      </c>
      <c r="X279" s="111">
        <f>VLOOKUP(W279,Sheet2!$A$2:$B$93,2,FALSE)</f>
        <v>0</v>
      </c>
      <c r="Y279" s="113" t="s">
        <v>124</v>
      </c>
      <c r="Z279" s="111">
        <f>VLOOKUP(Y279,Sheet2!$A$2:$B$93,2,FALSE)</f>
        <v>37000</v>
      </c>
      <c r="AA279" s="122" t="s">
        <v>44</v>
      </c>
      <c r="AB279" s="123">
        <f>VLOOKUP(AA279,Sheet2!$A$2:$B$93,2,FALSE)</f>
        <v>89000</v>
      </c>
      <c r="AC279" s="126" t="s">
        <v>55</v>
      </c>
      <c r="AD279" s="123">
        <f>VLOOKUP(AC279,Sheet2!$A$2:$B$93,2,FALSE)</f>
        <v>89000</v>
      </c>
      <c r="AE279" s="130" t="s">
        <v>46</v>
      </c>
      <c r="AF279" s="131">
        <f>VLOOKUP(AE279,Sheet2!$A$2:$B$93,2,FALSE)</f>
        <v>175000</v>
      </c>
      <c r="AG279" s="133" t="s">
        <v>71</v>
      </c>
      <c r="AH279" s="131">
        <f>VLOOKUP(AG279,Sheet2!$A$2:$B$93,2,FALSE)</f>
        <v>0</v>
      </c>
    </row>
    <row r="280" spans="1:34">
      <c r="A280" s="1">
        <v>279</v>
      </c>
      <c r="B280" s="2" t="s">
        <v>305</v>
      </c>
      <c r="C280" s="3" t="s">
        <v>306</v>
      </c>
      <c r="D280" s="4" t="s">
        <v>307</v>
      </c>
      <c r="E280" s="5" t="s">
        <v>777</v>
      </c>
      <c r="F280" s="6">
        <f t="shared" si="4"/>
        <v>1141800</v>
      </c>
      <c r="G280" s="94" t="s">
        <v>50</v>
      </c>
      <c r="H280" s="92">
        <f>VLOOKUP(G280,Sheet2!$A$2:$B$93,2,FALSE)</f>
        <v>0</v>
      </c>
      <c r="I280" s="95" t="s">
        <v>77</v>
      </c>
      <c r="J280" s="92">
        <f>VLOOKUP(I280,Sheet2!$A$2:$B$93,2,FALSE)</f>
        <v>413333</v>
      </c>
      <c r="K280" s="100" t="s">
        <v>179</v>
      </c>
      <c r="L280" s="101">
        <f>VLOOKUP(K280,Sheet2!$A$2:$B$93,2,FALSE)</f>
        <v>68000</v>
      </c>
      <c r="M280" s="100" t="s">
        <v>36</v>
      </c>
      <c r="N280" s="101">
        <f>VLOOKUP(M280,Sheet2!$A$2:$B$93,2,FALSE)</f>
        <v>27467</v>
      </c>
      <c r="O280" s="82" t="s">
        <v>38</v>
      </c>
      <c r="P280" s="8">
        <f>VLOOKUP(O280,Sheet2!$A$2:$B$93,2,FALSE)</f>
        <v>0</v>
      </c>
      <c r="Q280" s="7" t="s">
        <v>68</v>
      </c>
      <c r="R280" s="8">
        <f>VLOOKUP(Q280,Sheet2!$A$2:$B$93,2,FALSE)</f>
        <v>116000</v>
      </c>
      <c r="S280" s="82" t="s">
        <v>59</v>
      </c>
      <c r="T280" s="8">
        <f>VLOOKUP(S280,Sheet2!$A$2:$B$93,2,FALSE)</f>
        <v>0</v>
      </c>
      <c r="U280" s="114" t="s">
        <v>74</v>
      </c>
      <c r="V280" s="111">
        <f>VLOOKUP(U280,Sheet2!$A$2:$B$93,2,FALSE)</f>
        <v>37000</v>
      </c>
      <c r="W280" s="113" t="s">
        <v>43</v>
      </c>
      <c r="X280" s="111">
        <f>VLOOKUP(W280,Sheet2!$A$2:$B$93,2,FALSE)</f>
        <v>46000</v>
      </c>
      <c r="Y280" s="113" t="s">
        <v>70</v>
      </c>
      <c r="Z280" s="111">
        <f>VLOOKUP(Y280,Sheet2!$A$2:$B$93,2,FALSE)</f>
        <v>145000</v>
      </c>
      <c r="AA280" s="122" t="s">
        <v>44</v>
      </c>
      <c r="AB280" s="123">
        <f>VLOOKUP(AA280,Sheet2!$A$2:$B$93,2,FALSE)</f>
        <v>89000</v>
      </c>
      <c r="AC280" s="124" t="s">
        <v>45</v>
      </c>
      <c r="AD280" s="123">
        <f>VLOOKUP(AC280,Sheet2!$A$2:$B$93,2,FALSE)</f>
        <v>0</v>
      </c>
      <c r="AE280" s="130" t="s">
        <v>46</v>
      </c>
      <c r="AF280" s="131">
        <f>VLOOKUP(AE280,Sheet2!$A$2:$B$93,2,FALSE)</f>
        <v>175000</v>
      </c>
      <c r="AG280" s="134" t="s">
        <v>63</v>
      </c>
      <c r="AH280" s="131">
        <f>VLOOKUP(AG280,Sheet2!$A$2:$B$93,2,FALSE)</f>
        <v>25000</v>
      </c>
    </row>
    <row r="281" spans="1:34">
      <c r="A281" s="1">
        <v>280</v>
      </c>
      <c r="B281" s="2" t="s">
        <v>646</v>
      </c>
      <c r="C281" s="3" t="s">
        <v>638</v>
      </c>
      <c r="D281" s="4" t="s">
        <v>639</v>
      </c>
      <c r="E281" s="5" t="s">
        <v>777</v>
      </c>
      <c r="F281" s="6">
        <f t="shared" si="4"/>
        <v>1138284</v>
      </c>
      <c r="G281" s="94" t="s">
        <v>84</v>
      </c>
      <c r="H281" s="92">
        <f>VLOOKUP(G281,Sheet2!$A$2:$B$93,2,FALSE)</f>
        <v>0</v>
      </c>
      <c r="I281" s="93" t="s">
        <v>94</v>
      </c>
      <c r="J281" s="92">
        <f>VLOOKUP(I281,Sheet2!$A$2:$B$93,2,FALSE)</f>
        <v>230000</v>
      </c>
      <c r="K281" s="100" t="s">
        <v>179</v>
      </c>
      <c r="L281" s="101">
        <f>VLOOKUP(K281,Sheet2!$A$2:$B$93,2,FALSE)</f>
        <v>68000</v>
      </c>
      <c r="M281" s="100" t="s">
        <v>36</v>
      </c>
      <c r="N281" s="101">
        <f>VLOOKUP(M281,Sheet2!$A$2:$B$93,2,FALSE)</f>
        <v>27467</v>
      </c>
      <c r="O281" s="7" t="s">
        <v>137</v>
      </c>
      <c r="P281" s="8">
        <f>VLOOKUP(O281,Sheet2!$A$2:$B$93,2,FALSE)</f>
        <v>24900</v>
      </c>
      <c r="Q281" s="7" t="s">
        <v>68</v>
      </c>
      <c r="R281" s="8">
        <f>VLOOKUP(Q281,Sheet2!$A$2:$B$93,2,FALSE)</f>
        <v>116000</v>
      </c>
      <c r="S281" s="107" t="s">
        <v>39</v>
      </c>
      <c r="T281" s="8">
        <f>VLOOKUP(S281,Sheet2!$A$2:$B$93,2,FALSE)</f>
        <v>311667</v>
      </c>
      <c r="U281" s="110" t="s">
        <v>41</v>
      </c>
      <c r="V281" s="111">
        <f>VLOOKUP(U281,Sheet2!$A$2:$B$93,2,FALSE)</f>
        <v>0</v>
      </c>
      <c r="W281" s="113" t="s">
        <v>43</v>
      </c>
      <c r="X281" s="111">
        <f>VLOOKUP(W281,Sheet2!$A$2:$B$93,2,FALSE)</f>
        <v>46000</v>
      </c>
      <c r="Y281" s="113" t="s">
        <v>80</v>
      </c>
      <c r="Z281" s="111">
        <f>VLOOKUP(Y281,Sheet2!$A$2:$B$93,2,FALSE)</f>
        <v>50250</v>
      </c>
      <c r="AA281" s="122" t="s">
        <v>44</v>
      </c>
      <c r="AB281" s="123">
        <f>VLOOKUP(AA281,Sheet2!$A$2:$B$93,2,FALSE)</f>
        <v>89000</v>
      </c>
      <c r="AC281" s="124" t="s">
        <v>45</v>
      </c>
      <c r="AD281" s="123">
        <f>VLOOKUP(AC281,Sheet2!$A$2:$B$93,2,FALSE)</f>
        <v>0</v>
      </c>
      <c r="AE281" s="130" t="s">
        <v>46</v>
      </c>
      <c r="AF281" s="131">
        <f>VLOOKUP(AE281,Sheet2!$A$2:$B$93,2,FALSE)</f>
        <v>175000</v>
      </c>
      <c r="AG281" s="133" t="s">
        <v>102</v>
      </c>
      <c r="AH281" s="131">
        <f>VLOOKUP(AG281,Sheet2!$A$2:$B$93,2,FALSE)</f>
        <v>0</v>
      </c>
    </row>
    <row r="282" spans="1:34">
      <c r="A282" s="1">
        <v>281</v>
      </c>
      <c r="B282" s="2" t="s">
        <v>447</v>
      </c>
      <c r="C282" s="3" t="s">
        <v>448</v>
      </c>
      <c r="D282" s="4" t="s">
        <v>338</v>
      </c>
      <c r="E282" s="5" t="s">
        <v>777</v>
      </c>
      <c r="F282" s="6">
        <f t="shared" si="4"/>
        <v>1133917</v>
      </c>
      <c r="G282" s="94" t="s">
        <v>84</v>
      </c>
      <c r="H282" s="92">
        <f>VLOOKUP(G282,Sheet2!$A$2:$B$93,2,FALSE)</f>
        <v>0</v>
      </c>
      <c r="I282" s="95" t="s">
        <v>34</v>
      </c>
      <c r="J282" s="92">
        <f>VLOOKUP(I282,Sheet2!$A$2:$B$93,2,FALSE)</f>
        <v>37000</v>
      </c>
      <c r="K282" s="100" t="s">
        <v>147</v>
      </c>
      <c r="L282" s="101">
        <f>VLOOKUP(K282,Sheet2!$A$2:$B$93,2,FALSE)</f>
        <v>89000</v>
      </c>
      <c r="M282" s="100" t="s">
        <v>67</v>
      </c>
      <c r="N282" s="101">
        <f>VLOOKUP(M282,Sheet2!$A$2:$B$93,2,FALSE)</f>
        <v>175000</v>
      </c>
      <c r="O282" s="7" t="s">
        <v>97</v>
      </c>
      <c r="P282" s="8">
        <f>VLOOKUP(O282,Sheet2!$A$2:$B$93,2,FALSE)</f>
        <v>68000</v>
      </c>
      <c r="Q282" s="7" t="s">
        <v>68</v>
      </c>
      <c r="R282" s="8">
        <f>VLOOKUP(Q282,Sheet2!$A$2:$B$93,2,FALSE)</f>
        <v>116000</v>
      </c>
      <c r="S282" s="107" t="s">
        <v>39</v>
      </c>
      <c r="T282" s="8">
        <f>VLOOKUP(S282,Sheet2!$A$2:$B$93,2,FALSE)</f>
        <v>311667</v>
      </c>
      <c r="U282" s="110" t="s">
        <v>90</v>
      </c>
      <c r="V282" s="111">
        <f>VLOOKUP(U282,Sheet2!$A$2:$B$93,2,FALSE)</f>
        <v>0</v>
      </c>
      <c r="W282" s="113" t="s">
        <v>160</v>
      </c>
      <c r="X282" s="111">
        <f>VLOOKUP(W282,Sheet2!$A$2:$B$93,2,FALSE)</f>
        <v>23000</v>
      </c>
      <c r="Y282" s="113" t="s">
        <v>80</v>
      </c>
      <c r="Z282" s="111">
        <f>VLOOKUP(Y282,Sheet2!$A$2:$B$93,2,FALSE)</f>
        <v>50250</v>
      </c>
      <c r="AA282" s="122" t="s">
        <v>44</v>
      </c>
      <c r="AB282" s="123">
        <f>VLOOKUP(AA282,Sheet2!$A$2:$B$93,2,FALSE)</f>
        <v>89000</v>
      </c>
      <c r="AC282" s="124" t="s">
        <v>91</v>
      </c>
      <c r="AD282" s="123">
        <f>VLOOKUP(AC282,Sheet2!$A$2:$B$93,2,FALSE)</f>
        <v>0</v>
      </c>
      <c r="AE282" s="130" t="s">
        <v>46</v>
      </c>
      <c r="AF282" s="131">
        <f>VLOOKUP(AE282,Sheet2!$A$2:$B$93,2,FALSE)</f>
        <v>175000</v>
      </c>
      <c r="AG282" s="133" t="s">
        <v>71</v>
      </c>
      <c r="AH282" s="131">
        <f>VLOOKUP(AG282,Sheet2!$A$2:$B$93,2,FALSE)</f>
        <v>0</v>
      </c>
    </row>
    <row r="283" spans="1:34">
      <c r="A283" s="1">
        <v>282</v>
      </c>
      <c r="B283" s="2" t="s">
        <v>265</v>
      </c>
      <c r="C283" s="3" t="s">
        <v>266</v>
      </c>
      <c r="D283" s="4" t="s">
        <v>265</v>
      </c>
      <c r="E283" s="5" t="s">
        <v>777</v>
      </c>
      <c r="F283" s="6">
        <f t="shared" si="4"/>
        <v>1132750</v>
      </c>
      <c r="G283" s="91" t="s">
        <v>51</v>
      </c>
      <c r="H283" s="92">
        <f>VLOOKUP(G283,Sheet2!$A$2:$B$93,2,FALSE)</f>
        <v>230000</v>
      </c>
      <c r="I283" s="95" t="s">
        <v>34</v>
      </c>
      <c r="J283" s="92">
        <f>VLOOKUP(I283,Sheet2!$A$2:$B$93,2,FALSE)</f>
        <v>37000</v>
      </c>
      <c r="K283" s="100" t="s">
        <v>37</v>
      </c>
      <c r="L283" s="101">
        <f>VLOOKUP(K283,Sheet2!$A$2:$B$93,2,FALSE)</f>
        <v>56500</v>
      </c>
      <c r="M283" s="100" t="s">
        <v>67</v>
      </c>
      <c r="N283" s="101">
        <f>VLOOKUP(M283,Sheet2!$A$2:$B$93,2,FALSE)</f>
        <v>175000</v>
      </c>
      <c r="O283" s="7" t="s">
        <v>122</v>
      </c>
      <c r="P283" s="8">
        <f>VLOOKUP(O283,Sheet2!$A$2:$B$93,2,FALSE)</f>
        <v>145000</v>
      </c>
      <c r="Q283" s="82" t="s">
        <v>59</v>
      </c>
      <c r="R283" s="8">
        <f>VLOOKUP(Q283,Sheet2!$A$2:$B$93,2,FALSE)</f>
        <v>0</v>
      </c>
      <c r="S283" s="7" t="s">
        <v>68</v>
      </c>
      <c r="T283" s="8">
        <f>VLOOKUP(S283,Sheet2!$A$2:$B$93,2,FALSE)</f>
        <v>116000</v>
      </c>
      <c r="U283" s="110" t="s">
        <v>90</v>
      </c>
      <c r="V283" s="111">
        <f>VLOOKUP(U283,Sheet2!$A$2:$B$93,2,FALSE)</f>
        <v>0</v>
      </c>
      <c r="W283" s="113" t="s">
        <v>80</v>
      </c>
      <c r="X283" s="111">
        <f>VLOOKUP(W283,Sheet2!$A$2:$B$93,2,FALSE)</f>
        <v>50250</v>
      </c>
      <c r="Y283" s="113" t="s">
        <v>70</v>
      </c>
      <c r="Z283" s="111">
        <f>VLOOKUP(Y283,Sheet2!$A$2:$B$93,2,FALSE)</f>
        <v>145000</v>
      </c>
      <c r="AA283" s="122" t="s">
        <v>44</v>
      </c>
      <c r="AB283" s="123">
        <f>VLOOKUP(AA283,Sheet2!$A$2:$B$93,2,FALSE)</f>
        <v>89000</v>
      </c>
      <c r="AC283" s="126" t="s">
        <v>55</v>
      </c>
      <c r="AD283" s="123">
        <f>VLOOKUP(AC283,Sheet2!$A$2:$B$93,2,FALSE)</f>
        <v>89000</v>
      </c>
      <c r="AE283" s="86" t="s">
        <v>71</v>
      </c>
      <c r="AF283" s="131">
        <f>VLOOKUP(AE283,Sheet2!$A$2:$B$93,2,FALSE)</f>
        <v>0</v>
      </c>
      <c r="AG283" s="133" t="s">
        <v>102</v>
      </c>
      <c r="AH283" s="131">
        <f>VLOOKUP(AG283,Sheet2!$A$2:$B$93,2,FALSE)</f>
        <v>0</v>
      </c>
    </row>
    <row r="284" spans="1:34">
      <c r="A284" s="1">
        <v>283</v>
      </c>
      <c r="B284" s="2" t="s">
        <v>564</v>
      </c>
      <c r="C284" s="3" t="s">
        <v>565</v>
      </c>
      <c r="D284" s="4" t="s">
        <v>566</v>
      </c>
      <c r="E284" s="5" t="s">
        <v>777</v>
      </c>
      <c r="F284" s="6">
        <f t="shared" si="4"/>
        <v>1129667</v>
      </c>
      <c r="G284" s="91" t="s">
        <v>51</v>
      </c>
      <c r="H284" s="92">
        <f>VLOOKUP(G284,Sheet2!$A$2:$B$93,2,FALSE)</f>
        <v>230000</v>
      </c>
      <c r="I284" s="96" t="s">
        <v>50</v>
      </c>
      <c r="J284" s="92">
        <f>VLOOKUP(I284,Sheet2!$A$2:$B$93,2,FALSE)</f>
        <v>0</v>
      </c>
      <c r="K284" s="102" t="s">
        <v>52</v>
      </c>
      <c r="L284" s="101">
        <f>VLOOKUP(K284,Sheet2!$A$2:$B$93,2,FALSE)</f>
        <v>0</v>
      </c>
      <c r="M284" s="103" t="s">
        <v>153</v>
      </c>
      <c r="N284" s="101">
        <f>VLOOKUP(M284,Sheet2!$A$2:$B$93,2,FALSE)</f>
        <v>230000</v>
      </c>
      <c r="O284" s="7" t="s">
        <v>97</v>
      </c>
      <c r="P284" s="8">
        <f>VLOOKUP(O284,Sheet2!$A$2:$B$93,2,FALSE)</f>
        <v>68000</v>
      </c>
      <c r="Q284" s="7" t="s">
        <v>122</v>
      </c>
      <c r="R284" s="8">
        <f>VLOOKUP(Q284,Sheet2!$A$2:$B$93,2,FALSE)</f>
        <v>145000</v>
      </c>
      <c r="S284" s="107" t="s">
        <v>39</v>
      </c>
      <c r="T284" s="8">
        <f>VLOOKUP(S284,Sheet2!$A$2:$B$93,2,FALSE)</f>
        <v>311667</v>
      </c>
      <c r="U284" s="110" t="s">
        <v>41</v>
      </c>
      <c r="V284" s="111">
        <f>VLOOKUP(U284,Sheet2!$A$2:$B$93,2,FALSE)</f>
        <v>0</v>
      </c>
      <c r="W284" s="112" t="s">
        <v>42</v>
      </c>
      <c r="X284" s="111">
        <f>VLOOKUP(W284,Sheet2!$A$2:$B$93,2,FALSE)</f>
        <v>0</v>
      </c>
      <c r="Y284" s="113" t="s">
        <v>70</v>
      </c>
      <c r="Z284" s="111">
        <f>VLOOKUP(Y284,Sheet2!$A$2:$B$93,2,FALSE)</f>
        <v>145000</v>
      </c>
      <c r="AA284" s="125" t="s">
        <v>112</v>
      </c>
      <c r="AB284" s="123">
        <f>VLOOKUP(AA284,Sheet2!$A$2:$B$93,2,FALSE)</f>
        <v>0</v>
      </c>
      <c r="AC284" s="124" t="s">
        <v>91</v>
      </c>
      <c r="AD284" s="123">
        <f>VLOOKUP(AC284,Sheet2!$A$2:$B$93,2,FALSE)</f>
        <v>0</v>
      </c>
      <c r="AE284" s="86" t="s">
        <v>72</v>
      </c>
      <c r="AF284" s="131">
        <f>VLOOKUP(AE284,Sheet2!$A$2:$B$93,2,FALSE)</f>
        <v>0</v>
      </c>
      <c r="AG284" s="133" t="s">
        <v>47</v>
      </c>
      <c r="AH284" s="131">
        <f>VLOOKUP(AG284,Sheet2!$A$2:$B$93,2,FALSE)</f>
        <v>0</v>
      </c>
    </row>
    <row r="285" spans="1:34">
      <c r="A285" s="1">
        <v>284</v>
      </c>
      <c r="B285" s="2" t="s">
        <v>244</v>
      </c>
      <c r="C285" s="3" t="s">
        <v>245</v>
      </c>
      <c r="D285" s="4" t="s">
        <v>234</v>
      </c>
      <c r="E285" s="5" t="s">
        <v>777</v>
      </c>
      <c r="F285" s="6">
        <f t="shared" si="4"/>
        <v>1112900</v>
      </c>
      <c r="G285" s="94" t="s">
        <v>84</v>
      </c>
      <c r="H285" s="92">
        <f>VLOOKUP(G285,Sheet2!$A$2:$B$93,2,FALSE)</f>
        <v>0</v>
      </c>
      <c r="I285" s="95" t="s">
        <v>58</v>
      </c>
      <c r="J285" s="92">
        <f>VLOOKUP(I285,Sheet2!$A$2:$B$93,2,FALSE)</f>
        <v>50250</v>
      </c>
      <c r="K285" s="100" t="s">
        <v>132</v>
      </c>
      <c r="L285" s="101">
        <f>VLOOKUP(K285,Sheet2!$A$2:$B$93,2,FALSE)</f>
        <v>413333</v>
      </c>
      <c r="M285" s="100" t="s">
        <v>185</v>
      </c>
      <c r="N285" s="101">
        <f>VLOOKUP(M285,Sheet2!$A$2:$B$93,2,FALSE)</f>
        <v>23400</v>
      </c>
      <c r="O285" s="82" t="s">
        <v>59</v>
      </c>
      <c r="P285" s="8">
        <f>VLOOKUP(O285,Sheet2!$A$2:$B$93,2,FALSE)</f>
        <v>0</v>
      </c>
      <c r="Q285" s="7" t="s">
        <v>85</v>
      </c>
      <c r="R285" s="8">
        <f>VLOOKUP(Q285,Sheet2!$A$2:$B$93,2,FALSE)</f>
        <v>0</v>
      </c>
      <c r="S285" s="107" t="s">
        <v>39</v>
      </c>
      <c r="T285" s="8">
        <f>VLOOKUP(S285,Sheet2!$A$2:$B$93,2,FALSE)</f>
        <v>311667</v>
      </c>
      <c r="U285" s="110" t="s">
        <v>79</v>
      </c>
      <c r="V285" s="111">
        <f>VLOOKUP(U285,Sheet2!$A$2:$B$93,2,FALSE)</f>
        <v>0</v>
      </c>
      <c r="W285" s="112" t="s">
        <v>123</v>
      </c>
      <c r="X285" s="111">
        <f>VLOOKUP(W285,Sheet2!$A$2:$B$93,2,FALSE)</f>
        <v>0</v>
      </c>
      <c r="Y285" s="113" t="s">
        <v>80</v>
      </c>
      <c r="Z285" s="111">
        <f>VLOOKUP(Y285,Sheet2!$A$2:$B$93,2,FALSE)</f>
        <v>50250</v>
      </c>
      <c r="AA285" s="122" t="s">
        <v>44</v>
      </c>
      <c r="AB285" s="123">
        <f>VLOOKUP(AA285,Sheet2!$A$2:$B$93,2,FALSE)</f>
        <v>89000</v>
      </c>
      <c r="AC285" s="124" t="s">
        <v>167</v>
      </c>
      <c r="AD285" s="123">
        <f>VLOOKUP(AC285,Sheet2!$A$2:$B$93,2,FALSE)</f>
        <v>0</v>
      </c>
      <c r="AE285" s="130" t="s">
        <v>46</v>
      </c>
      <c r="AF285" s="131">
        <f>VLOOKUP(AE285,Sheet2!$A$2:$B$93,2,FALSE)</f>
        <v>175000</v>
      </c>
      <c r="AG285" s="133" t="s">
        <v>47</v>
      </c>
      <c r="AH285" s="131">
        <f>VLOOKUP(AG285,Sheet2!$A$2:$B$93,2,FALSE)</f>
        <v>0</v>
      </c>
    </row>
    <row r="286" spans="1:34">
      <c r="A286" s="1">
        <v>285</v>
      </c>
      <c r="B286" s="2" t="s">
        <v>486</v>
      </c>
      <c r="C286" s="3" t="s">
        <v>487</v>
      </c>
      <c r="D286" s="4" t="s">
        <v>488</v>
      </c>
      <c r="E286" s="5" t="s">
        <v>777</v>
      </c>
      <c r="F286" s="6">
        <f t="shared" si="4"/>
        <v>1110067</v>
      </c>
      <c r="G286" s="94" t="s">
        <v>84</v>
      </c>
      <c r="H286" s="92">
        <f>VLOOKUP(G286,Sheet2!$A$2:$B$93,2,FALSE)</f>
        <v>0</v>
      </c>
      <c r="I286" s="93" t="s">
        <v>94</v>
      </c>
      <c r="J286" s="92">
        <f>VLOOKUP(I286,Sheet2!$A$2:$B$93,2,FALSE)</f>
        <v>230000</v>
      </c>
      <c r="K286" s="100" t="s">
        <v>185</v>
      </c>
      <c r="L286" s="101">
        <f>VLOOKUP(K286,Sheet2!$A$2:$B$93,2,FALSE)</f>
        <v>23400</v>
      </c>
      <c r="M286" s="100" t="s">
        <v>37</v>
      </c>
      <c r="N286" s="101">
        <f>VLOOKUP(M286,Sheet2!$A$2:$B$93,2,FALSE)</f>
        <v>56500</v>
      </c>
      <c r="O286" s="82" t="s">
        <v>38</v>
      </c>
      <c r="P286" s="8">
        <f>VLOOKUP(O286,Sheet2!$A$2:$B$93,2,FALSE)</f>
        <v>0</v>
      </c>
      <c r="Q286" s="7" t="s">
        <v>53</v>
      </c>
      <c r="R286" s="8">
        <f>VLOOKUP(Q286,Sheet2!$A$2:$B$93,2,FALSE)</f>
        <v>56500</v>
      </c>
      <c r="S286" s="107" t="s">
        <v>39</v>
      </c>
      <c r="T286" s="8">
        <f>VLOOKUP(S286,Sheet2!$A$2:$B$93,2,FALSE)</f>
        <v>311667</v>
      </c>
      <c r="U286" s="110" t="s">
        <v>166</v>
      </c>
      <c r="V286" s="111">
        <f>VLOOKUP(U286,Sheet2!$A$2:$B$93,2,FALSE)</f>
        <v>0</v>
      </c>
      <c r="W286" s="113" t="s">
        <v>160</v>
      </c>
      <c r="X286" s="111">
        <f>VLOOKUP(W286,Sheet2!$A$2:$B$93,2,FALSE)</f>
        <v>23000</v>
      </c>
      <c r="Y286" s="113" t="s">
        <v>70</v>
      </c>
      <c r="Z286" s="111">
        <f>VLOOKUP(Y286,Sheet2!$A$2:$B$93,2,FALSE)</f>
        <v>145000</v>
      </c>
      <c r="AA286" s="122" t="s">
        <v>44</v>
      </c>
      <c r="AB286" s="123">
        <f>VLOOKUP(AA286,Sheet2!$A$2:$B$93,2,FALSE)</f>
        <v>89000</v>
      </c>
      <c r="AC286" s="124" t="s">
        <v>91</v>
      </c>
      <c r="AD286" s="123">
        <f>VLOOKUP(AC286,Sheet2!$A$2:$B$93,2,FALSE)</f>
        <v>0</v>
      </c>
      <c r="AE286" s="130" t="s">
        <v>46</v>
      </c>
      <c r="AF286" s="131">
        <f>VLOOKUP(AE286,Sheet2!$A$2:$B$93,2,FALSE)</f>
        <v>175000</v>
      </c>
      <c r="AG286" s="133" t="s">
        <v>102</v>
      </c>
      <c r="AH286" s="131">
        <f>VLOOKUP(AG286,Sheet2!$A$2:$B$93,2,FALSE)</f>
        <v>0</v>
      </c>
    </row>
    <row r="287" spans="1:34">
      <c r="A287" s="1">
        <v>286</v>
      </c>
      <c r="B287" s="2" t="s">
        <v>275</v>
      </c>
      <c r="C287" s="3" t="s">
        <v>272</v>
      </c>
      <c r="D287" s="4" t="s">
        <v>273</v>
      </c>
      <c r="E287" s="5" t="s">
        <v>777</v>
      </c>
      <c r="F287" s="6">
        <f t="shared" si="4"/>
        <v>1108634</v>
      </c>
      <c r="G287" s="94" t="s">
        <v>84</v>
      </c>
      <c r="H287" s="92">
        <f>VLOOKUP(G287,Sheet2!$A$2:$B$93,2,FALSE)</f>
        <v>0</v>
      </c>
      <c r="I287" s="95" t="s">
        <v>58</v>
      </c>
      <c r="J287" s="92">
        <f>VLOOKUP(I287,Sheet2!$A$2:$B$93,2,FALSE)</f>
        <v>50250</v>
      </c>
      <c r="K287" s="100" t="s">
        <v>36</v>
      </c>
      <c r="L287" s="101">
        <f>VLOOKUP(K287,Sheet2!$A$2:$B$93,2,FALSE)</f>
        <v>27467</v>
      </c>
      <c r="M287" s="100" t="s">
        <v>67</v>
      </c>
      <c r="N287" s="101">
        <f>VLOOKUP(M287,Sheet2!$A$2:$B$93,2,FALSE)</f>
        <v>175000</v>
      </c>
      <c r="O287" s="7" t="s">
        <v>175</v>
      </c>
      <c r="P287" s="8">
        <f>VLOOKUP(O287,Sheet2!$A$2:$B$93,2,FALSE)</f>
        <v>116000</v>
      </c>
      <c r="Q287" s="7" t="s">
        <v>85</v>
      </c>
      <c r="R287" s="8">
        <f>VLOOKUP(Q287,Sheet2!$A$2:$B$93,2,FALSE)</f>
        <v>0</v>
      </c>
      <c r="S287" s="107" t="s">
        <v>39</v>
      </c>
      <c r="T287" s="8">
        <f>VLOOKUP(S287,Sheet2!$A$2:$B$93,2,FALSE)</f>
        <v>311667</v>
      </c>
      <c r="U287" s="114" t="s">
        <v>43</v>
      </c>
      <c r="V287" s="111">
        <f>VLOOKUP(U287,Sheet2!$A$2:$B$93,2,FALSE)</f>
        <v>46000</v>
      </c>
      <c r="W287" s="113" t="s">
        <v>60</v>
      </c>
      <c r="X287" s="111">
        <f>VLOOKUP(W287,Sheet2!$A$2:$B$93,2,FALSE)</f>
        <v>68000</v>
      </c>
      <c r="Y287" s="113" t="s">
        <v>80</v>
      </c>
      <c r="Z287" s="111">
        <f>VLOOKUP(Y287,Sheet2!$A$2:$B$93,2,FALSE)</f>
        <v>50250</v>
      </c>
      <c r="AA287" s="122" t="s">
        <v>44</v>
      </c>
      <c r="AB287" s="123">
        <f>VLOOKUP(AA287,Sheet2!$A$2:$B$93,2,FALSE)</f>
        <v>89000</v>
      </c>
      <c r="AC287" s="124" t="s">
        <v>45</v>
      </c>
      <c r="AD287" s="123">
        <f>VLOOKUP(AC287,Sheet2!$A$2:$B$93,2,FALSE)</f>
        <v>0</v>
      </c>
      <c r="AE287" s="130" t="s">
        <v>46</v>
      </c>
      <c r="AF287" s="131">
        <f>VLOOKUP(AE287,Sheet2!$A$2:$B$93,2,FALSE)</f>
        <v>175000</v>
      </c>
      <c r="AG287" s="133" t="s">
        <v>47</v>
      </c>
      <c r="AH287" s="131">
        <f>VLOOKUP(AG287,Sheet2!$A$2:$B$93,2,FALSE)</f>
        <v>0</v>
      </c>
    </row>
    <row r="288" spans="1:34">
      <c r="A288" s="1">
        <v>287</v>
      </c>
      <c r="B288" s="2" t="s">
        <v>684</v>
      </c>
      <c r="C288" s="3" t="s">
        <v>685</v>
      </c>
      <c r="D288" s="4" t="s">
        <v>686</v>
      </c>
      <c r="E288" s="5" t="s">
        <v>777</v>
      </c>
      <c r="F288" s="6">
        <f t="shared" si="4"/>
        <v>1104384</v>
      </c>
      <c r="G288" s="91" t="s">
        <v>51</v>
      </c>
      <c r="H288" s="92">
        <f>VLOOKUP(G288,Sheet2!$A$2:$B$93,2,FALSE)</f>
        <v>230000</v>
      </c>
      <c r="I288" s="96" t="s">
        <v>50</v>
      </c>
      <c r="J288" s="92">
        <f>VLOOKUP(I288,Sheet2!$A$2:$B$93,2,FALSE)</f>
        <v>0</v>
      </c>
      <c r="K288" s="100" t="s">
        <v>36</v>
      </c>
      <c r="L288" s="101">
        <f>VLOOKUP(K288,Sheet2!$A$2:$B$93,2,FALSE)</f>
        <v>27467</v>
      </c>
      <c r="M288" s="100" t="s">
        <v>67</v>
      </c>
      <c r="N288" s="101">
        <f>VLOOKUP(M288,Sheet2!$A$2:$B$93,2,FALSE)</f>
        <v>175000</v>
      </c>
      <c r="O288" s="82" t="s">
        <v>59</v>
      </c>
      <c r="P288" s="8">
        <f>VLOOKUP(O288,Sheet2!$A$2:$B$93,2,FALSE)</f>
        <v>0</v>
      </c>
      <c r="Q288" s="82" t="s">
        <v>38</v>
      </c>
      <c r="R288" s="8">
        <f>VLOOKUP(Q288,Sheet2!$A$2:$B$93,2,FALSE)</f>
        <v>0</v>
      </c>
      <c r="S288" s="107" t="s">
        <v>39</v>
      </c>
      <c r="T288" s="8">
        <f>VLOOKUP(S288,Sheet2!$A$2:$B$93,2,FALSE)</f>
        <v>311667</v>
      </c>
      <c r="U288" s="114" t="s">
        <v>43</v>
      </c>
      <c r="V288" s="111">
        <f>VLOOKUP(U288,Sheet2!$A$2:$B$93,2,FALSE)</f>
        <v>46000</v>
      </c>
      <c r="W288" s="112" t="s">
        <v>41</v>
      </c>
      <c r="X288" s="111">
        <f>VLOOKUP(W288,Sheet2!$A$2:$B$93,2,FALSE)</f>
        <v>0</v>
      </c>
      <c r="Y288" s="113" t="s">
        <v>80</v>
      </c>
      <c r="Z288" s="111">
        <f>VLOOKUP(Y288,Sheet2!$A$2:$B$93,2,FALSE)</f>
        <v>50250</v>
      </c>
      <c r="AA288" s="122" t="s">
        <v>44</v>
      </c>
      <c r="AB288" s="123">
        <f>VLOOKUP(AA288,Sheet2!$A$2:$B$93,2,FALSE)</f>
        <v>89000</v>
      </c>
      <c r="AC288" s="124" t="s">
        <v>45</v>
      </c>
      <c r="AD288" s="123">
        <f>VLOOKUP(AC288,Sheet2!$A$2:$B$93,2,FALSE)</f>
        <v>0</v>
      </c>
      <c r="AE288" s="130" t="s">
        <v>46</v>
      </c>
      <c r="AF288" s="131">
        <f>VLOOKUP(AE288,Sheet2!$A$2:$B$93,2,FALSE)</f>
        <v>175000</v>
      </c>
      <c r="AG288" s="133" t="s">
        <v>102</v>
      </c>
      <c r="AH288" s="131">
        <f>VLOOKUP(AG288,Sheet2!$A$2:$B$93,2,FALSE)</f>
        <v>0</v>
      </c>
    </row>
    <row r="289" spans="1:34">
      <c r="A289" s="1">
        <v>288</v>
      </c>
      <c r="B289" s="2" t="s">
        <v>304</v>
      </c>
      <c r="C289" s="3" t="s">
        <v>394</v>
      </c>
      <c r="D289" s="4" t="s">
        <v>304</v>
      </c>
      <c r="E289" s="5" t="s">
        <v>777</v>
      </c>
      <c r="F289" s="6">
        <f t="shared" si="4"/>
        <v>1103167</v>
      </c>
      <c r="G289" s="94" t="s">
        <v>84</v>
      </c>
      <c r="H289" s="92">
        <f>VLOOKUP(G289,Sheet2!$A$2:$B$93,2,FALSE)</f>
        <v>0</v>
      </c>
      <c r="I289" s="96" t="s">
        <v>50</v>
      </c>
      <c r="J289" s="92">
        <f>VLOOKUP(I289,Sheet2!$A$2:$B$93,2,FALSE)</f>
        <v>0</v>
      </c>
      <c r="K289" s="100" t="s">
        <v>37</v>
      </c>
      <c r="L289" s="101">
        <f>VLOOKUP(K289,Sheet2!$A$2:$B$93,2,FALSE)</f>
        <v>56500</v>
      </c>
      <c r="M289" s="100" t="s">
        <v>67</v>
      </c>
      <c r="N289" s="101">
        <f>VLOOKUP(M289,Sheet2!$A$2:$B$93,2,FALSE)</f>
        <v>175000</v>
      </c>
      <c r="O289" s="7" t="s">
        <v>97</v>
      </c>
      <c r="P289" s="8">
        <f>VLOOKUP(O289,Sheet2!$A$2:$B$93,2,FALSE)</f>
        <v>68000</v>
      </c>
      <c r="Q289" s="7" t="s">
        <v>159</v>
      </c>
      <c r="R289" s="8">
        <f>VLOOKUP(Q289,Sheet2!$A$2:$B$93,2,FALSE)</f>
        <v>46000</v>
      </c>
      <c r="S289" s="107" t="s">
        <v>39</v>
      </c>
      <c r="T289" s="8">
        <f>VLOOKUP(S289,Sheet2!$A$2:$B$93,2,FALSE)</f>
        <v>311667</v>
      </c>
      <c r="U289" s="110" t="s">
        <v>130</v>
      </c>
      <c r="V289" s="111">
        <f>VLOOKUP(U289,Sheet2!$A$2:$B$93,2,FALSE)</f>
        <v>0</v>
      </c>
      <c r="W289" s="113" t="s">
        <v>157</v>
      </c>
      <c r="X289" s="111">
        <f>VLOOKUP(W289,Sheet2!$A$2:$B$93,2,FALSE)</f>
        <v>37000</v>
      </c>
      <c r="Y289" s="113" t="s">
        <v>69</v>
      </c>
      <c r="Z289" s="111">
        <f>VLOOKUP(Y289,Sheet2!$A$2:$B$93,2,FALSE)</f>
        <v>145000</v>
      </c>
      <c r="AA289" s="122" t="s">
        <v>44</v>
      </c>
      <c r="AB289" s="123">
        <f>VLOOKUP(AA289,Sheet2!$A$2:$B$93,2,FALSE)</f>
        <v>89000</v>
      </c>
      <c r="AC289" s="124" t="s">
        <v>62</v>
      </c>
      <c r="AD289" s="123">
        <f>VLOOKUP(AC289,Sheet2!$A$2:$B$93,2,FALSE)</f>
        <v>0</v>
      </c>
      <c r="AE289" s="130" t="s">
        <v>46</v>
      </c>
      <c r="AF289" s="131">
        <f>VLOOKUP(AE289,Sheet2!$A$2:$B$93,2,FALSE)</f>
        <v>175000</v>
      </c>
      <c r="AG289" s="133" t="s">
        <v>72</v>
      </c>
      <c r="AH289" s="131">
        <f>VLOOKUP(AG289,Sheet2!$A$2:$B$93,2,FALSE)</f>
        <v>0</v>
      </c>
    </row>
    <row r="290" spans="1:34">
      <c r="A290" s="1">
        <v>289</v>
      </c>
      <c r="B290" s="2" t="s">
        <v>688</v>
      </c>
      <c r="C290" s="3" t="s">
        <v>689</v>
      </c>
      <c r="D290" s="4" t="s">
        <v>307</v>
      </c>
      <c r="E290" s="5" t="s">
        <v>777</v>
      </c>
      <c r="F290" s="6">
        <f t="shared" si="4"/>
        <v>1100400</v>
      </c>
      <c r="G290" s="91" t="s">
        <v>51</v>
      </c>
      <c r="H290" s="92">
        <f>VLOOKUP(G290,Sheet2!$A$2:$B$93,2,FALSE)</f>
        <v>230000</v>
      </c>
      <c r="I290" s="93" t="s">
        <v>94</v>
      </c>
      <c r="J290" s="92">
        <f>VLOOKUP(I290,Sheet2!$A$2:$B$93,2,FALSE)</f>
        <v>230000</v>
      </c>
      <c r="K290" s="100" t="s">
        <v>147</v>
      </c>
      <c r="L290" s="101">
        <f>VLOOKUP(K290,Sheet2!$A$2:$B$93,2,FALSE)</f>
        <v>89000</v>
      </c>
      <c r="M290" s="100" t="s">
        <v>415</v>
      </c>
      <c r="N290" s="101">
        <f>VLOOKUP(M290,Sheet2!$A$2:$B$93,2,FALSE)</f>
        <v>24000</v>
      </c>
      <c r="O290" s="7" t="s">
        <v>137</v>
      </c>
      <c r="P290" s="8">
        <f>VLOOKUP(O290,Sheet2!$A$2:$B$93,2,FALSE)</f>
        <v>24900</v>
      </c>
      <c r="Q290" s="7" t="s">
        <v>53</v>
      </c>
      <c r="R290" s="8">
        <f>VLOOKUP(Q290,Sheet2!$A$2:$B$93,2,FALSE)</f>
        <v>56500</v>
      </c>
      <c r="S290" s="7" t="s">
        <v>89</v>
      </c>
      <c r="T290" s="8">
        <f>VLOOKUP(S290,Sheet2!$A$2:$B$93,2,FALSE)</f>
        <v>37000</v>
      </c>
      <c r="U290" s="110" t="s">
        <v>205</v>
      </c>
      <c r="V290" s="111">
        <f>VLOOKUP(U290,Sheet2!$A$2:$B$93,2,FALSE)</f>
        <v>0</v>
      </c>
      <c r="W290" s="112" t="s">
        <v>123</v>
      </c>
      <c r="X290" s="111">
        <f>VLOOKUP(W290,Sheet2!$A$2:$B$93,2,FALSE)</f>
        <v>0</v>
      </c>
      <c r="Y290" s="113" t="s">
        <v>70</v>
      </c>
      <c r="Z290" s="111">
        <f>VLOOKUP(Y290,Sheet2!$A$2:$B$93,2,FALSE)</f>
        <v>145000</v>
      </c>
      <c r="AA290" s="125" t="s">
        <v>45</v>
      </c>
      <c r="AB290" s="123">
        <f>VLOOKUP(AA290,Sheet2!$A$2:$B$93,2,FALSE)</f>
        <v>0</v>
      </c>
      <c r="AC290" s="126" t="s">
        <v>55</v>
      </c>
      <c r="AD290" s="123">
        <f>VLOOKUP(AC290,Sheet2!$A$2:$B$93,2,FALSE)</f>
        <v>89000</v>
      </c>
      <c r="AE290" s="130" t="s">
        <v>46</v>
      </c>
      <c r="AF290" s="131">
        <f>VLOOKUP(AE290,Sheet2!$A$2:$B$93,2,FALSE)</f>
        <v>175000</v>
      </c>
      <c r="AG290" s="133" t="s">
        <v>102</v>
      </c>
      <c r="AH290" s="131">
        <f>VLOOKUP(AG290,Sheet2!$A$2:$B$93,2,FALSE)</f>
        <v>0</v>
      </c>
    </row>
    <row r="291" spans="1:34">
      <c r="A291" s="1">
        <v>290</v>
      </c>
      <c r="B291" s="2" t="s">
        <v>730</v>
      </c>
      <c r="C291" s="3" t="s">
        <v>731</v>
      </c>
      <c r="D291" s="4" t="s">
        <v>730</v>
      </c>
      <c r="E291" s="5" t="s">
        <v>777</v>
      </c>
      <c r="F291" s="6">
        <f t="shared" si="4"/>
        <v>1096917</v>
      </c>
      <c r="G291" s="94" t="s">
        <v>84</v>
      </c>
      <c r="H291" s="92">
        <f>VLOOKUP(G291,Sheet2!$A$2:$B$93,2,FALSE)</f>
        <v>0</v>
      </c>
      <c r="I291" s="95" t="s">
        <v>34</v>
      </c>
      <c r="J291" s="92">
        <f>VLOOKUP(I291,Sheet2!$A$2:$B$93,2,FALSE)</f>
        <v>37000</v>
      </c>
      <c r="K291" s="106" t="s">
        <v>52</v>
      </c>
      <c r="L291" s="101">
        <f>VLOOKUP(K291,Sheet2!$A$2:$B$93,2,FALSE)</f>
        <v>0</v>
      </c>
      <c r="M291" s="100" t="s">
        <v>67</v>
      </c>
      <c r="N291" s="101">
        <f>VLOOKUP(M291,Sheet2!$A$2:$B$93,2,FALSE)</f>
        <v>175000</v>
      </c>
      <c r="O291" s="82" t="s">
        <v>59</v>
      </c>
      <c r="P291" s="8">
        <f>VLOOKUP(O291,Sheet2!$A$2:$B$93,2,FALSE)</f>
        <v>0</v>
      </c>
      <c r="Q291" s="107" t="s">
        <v>39</v>
      </c>
      <c r="R291" s="8">
        <f>VLOOKUP(Q291,Sheet2!$A$2:$B$93,2,FALSE)</f>
        <v>311667</v>
      </c>
      <c r="S291" s="107" t="s">
        <v>163</v>
      </c>
      <c r="T291" s="8">
        <f>VLOOKUP(S291,Sheet2!$A$2:$B$93,2,FALSE)</f>
        <v>68000</v>
      </c>
      <c r="U291" s="113" t="s">
        <v>69</v>
      </c>
      <c r="V291" s="111">
        <f>VLOOKUP(U291,Sheet2!$A$2:$B$93,2,FALSE)</f>
        <v>145000</v>
      </c>
      <c r="W291" s="119" t="s">
        <v>43</v>
      </c>
      <c r="X291" s="111">
        <f>VLOOKUP(W291,Sheet2!$A$2:$B$93,2,FALSE)</f>
        <v>46000</v>
      </c>
      <c r="Y291" s="114" t="s">
        <v>80</v>
      </c>
      <c r="Z291" s="111">
        <f>VLOOKUP(Y291,Sheet2!$A$2:$B$93,2,FALSE)</f>
        <v>50250</v>
      </c>
      <c r="AA291" s="122" t="s">
        <v>44</v>
      </c>
      <c r="AB291" s="123">
        <f>VLOOKUP(AA291,Sheet2!$A$2:$B$93,2,FALSE)</f>
        <v>89000</v>
      </c>
      <c r="AC291" s="124" t="s">
        <v>45</v>
      </c>
      <c r="AD291" s="123">
        <f>VLOOKUP(AC291,Sheet2!$A$2:$B$93,2,FALSE)</f>
        <v>0</v>
      </c>
      <c r="AE291" s="130" t="s">
        <v>46</v>
      </c>
      <c r="AF291" s="131">
        <f>VLOOKUP(AE291,Sheet2!$A$2:$B$93,2,FALSE)</f>
        <v>175000</v>
      </c>
      <c r="AG291" s="133" t="s">
        <v>71</v>
      </c>
      <c r="AH291" s="131">
        <f>VLOOKUP(AG291,Sheet2!$A$2:$B$93,2,FALSE)</f>
        <v>0</v>
      </c>
    </row>
    <row r="292" spans="1:34">
      <c r="A292" s="1">
        <v>291</v>
      </c>
      <c r="B292" s="2" t="s">
        <v>602</v>
      </c>
      <c r="C292" s="3" t="s">
        <v>599</v>
      </c>
      <c r="D292" s="4" t="s">
        <v>600</v>
      </c>
      <c r="E292" s="5" t="s">
        <v>777</v>
      </c>
      <c r="F292" s="6">
        <f t="shared" si="4"/>
        <v>1089917</v>
      </c>
      <c r="G292" s="91" t="s">
        <v>58</v>
      </c>
      <c r="H292" s="92">
        <f>VLOOKUP(G292,Sheet2!$A$2:$B$93,2,FALSE)</f>
        <v>50250</v>
      </c>
      <c r="I292" s="93" t="s">
        <v>94</v>
      </c>
      <c r="J292" s="92">
        <f>VLOOKUP(I292,Sheet2!$A$2:$B$93,2,FALSE)</f>
        <v>230000</v>
      </c>
      <c r="K292" s="102" t="s">
        <v>52</v>
      </c>
      <c r="L292" s="101">
        <f>VLOOKUP(K292,Sheet2!$A$2:$B$93,2,FALSE)</f>
        <v>0</v>
      </c>
      <c r="M292" s="100" t="s">
        <v>147</v>
      </c>
      <c r="N292" s="101">
        <f>VLOOKUP(M292,Sheet2!$A$2:$B$93,2,FALSE)</f>
        <v>89000</v>
      </c>
      <c r="O292" s="7" t="s">
        <v>89</v>
      </c>
      <c r="P292" s="8">
        <f>VLOOKUP(O292,Sheet2!$A$2:$B$93,2,FALSE)</f>
        <v>37000</v>
      </c>
      <c r="Q292" s="82" t="s">
        <v>38</v>
      </c>
      <c r="R292" s="8">
        <f>VLOOKUP(Q292,Sheet2!$A$2:$B$93,2,FALSE)</f>
        <v>0</v>
      </c>
      <c r="S292" s="107" t="s">
        <v>39</v>
      </c>
      <c r="T292" s="8">
        <f>VLOOKUP(S292,Sheet2!$A$2:$B$93,2,FALSE)</f>
        <v>311667</v>
      </c>
      <c r="U292" s="114" t="s">
        <v>74</v>
      </c>
      <c r="V292" s="111">
        <f>VLOOKUP(U292,Sheet2!$A$2:$B$93,2,FALSE)</f>
        <v>37000</v>
      </c>
      <c r="W292" s="113" t="s">
        <v>43</v>
      </c>
      <c r="X292" s="111">
        <f>VLOOKUP(W292,Sheet2!$A$2:$B$93,2,FALSE)</f>
        <v>46000</v>
      </c>
      <c r="Y292" s="112" t="s">
        <v>123</v>
      </c>
      <c r="Z292" s="111">
        <f>VLOOKUP(Y292,Sheet2!$A$2:$B$93,2,FALSE)</f>
        <v>0</v>
      </c>
      <c r="AA292" s="122" t="s">
        <v>44</v>
      </c>
      <c r="AB292" s="123">
        <f>VLOOKUP(AA292,Sheet2!$A$2:$B$93,2,FALSE)</f>
        <v>89000</v>
      </c>
      <c r="AC292" s="124" t="s">
        <v>45</v>
      </c>
      <c r="AD292" s="123">
        <f>VLOOKUP(AC292,Sheet2!$A$2:$B$93,2,FALSE)</f>
        <v>0</v>
      </c>
      <c r="AE292" s="130" t="s">
        <v>46</v>
      </c>
      <c r="AF292" s="131">
        <f>VLOOKUP(AE292,Sheet2!$A$2:$B$93,2,FALSE)</f>
        <v>175000</v>
      </c>
      <c r="AG292" s="134" t="s">
        <v>63</v>
      </c>
      <c r="AH292" s="131">
        <f>VLOOKUP(AG292,Sheet2!$A$2:$B$93,2,FALSE)</f>
        <v>25000</v>
      </c>
    </row>
    <row r="293" spans="1:34">
      <c r="A293" s="1">
        <v>292</v>
      </c>
      <c r="B293" s="2" t="s">
        <v>313</v>
      </c>
      <c r="C293" s="3" t="s">
        <v>314</v>
      </c>
      <c r="D293" s="4" t="s">
        <v>312</v>
      </c>
      <c r="E293" s="5" t="s">
        <v>777</v>
      </c>
      <c r="F293" s="6">
        <f t="shared" si="4"/>
        <v>1081000</v>
      </c>
      <c r="G293" s="91" t="s">
        <v>51</v>
      </c>
      <c r="H293" s="92">
        <f>VLOOKUP(G293,Sheet2!$A$2:$B$93,2,FALSE)</f>
        <v>230000</v>
      </c>
      <c r="I293" s="95" t="s">
        <v>34</v>
      </c>
      <c r="J293" s="92">
        <f>VLOOKUP(I293,Sheet2!$A$2:$B$93,2,FALSE)</f>
        <v>37000</v>
      </c>
      <c r="K293" s="102" t="s">
        <v>52</v>
      </c>
      <c r="L293" s="101">
        <f>VLOOKUP(K293,Sheet2!$A$2:$B$93,2,FALSE)</f>
        <v>0</v>
      </c>
      <c r="M293" s="100" t="s">
        <v>67</v>
      </c>
      <c r="N293" s="101">
        <f>VLOOKUP(M293,Sheet2!$A$2:$B$93,2,FALSE)</f>
        <v>175000</v>
      </c>
      <c r="O293" s="7" t="s">
        <v>97</v>
      </c>
      <c r="P293" s="8">
        <f>VLOOKUP(O293,Sheet2!$A$2:$B$93,2,FALSE)</f>
        <v>68000</v>
      </c>
      <c r="Q293" s="82" t="s">
        <v>38</v>
      </c>
      <c r="R293" s="8">
        <f>VLOOKUP(Q293,Sheet2!$A$2:$B$93,2,FALSE)</f>
        <v>0</v>
      </c>
      <c r="S293" s="7" t="s">
        <v>68</v>
      </c>
      <c r="T293" s="8">
        <f>VLOOKUP(S293,Sheet2!$A$2:$B$93,2,FALSE)</f>
        <v>116000</v>
      </c>
      <c r="U293" s="110" t="s">
        <v>166</v>
      </c>
      <c r="V293" s="111">
        <f>VLOOKUP(U293,Sheet2!$A$2:$B$93,2,FALSE)</f>
        <v>0</v>
      </c>
      <c r="W293" s="113" t="s">
        <v>43</v>
      </c>
      <c r="X293" s="111">
        <f>VLOOKUP(W293,Sheet2!$A$2:$B$93,2,FALSE)</f>
        <v>46000</v>
      </c>
      <c r="Y293" s="113" t="s">
        <v>70</v>
      </c>
      <c r="Z293" s="111">
        <f>VLOOKUP(Y293,Sheet2!$A$2:$B$93,2,FALSE)</f>
        <v>145000</v>
      </c>
      <c r="AA293" s="122" t="s">
        <v>44</v>
      </c>
      <c r="AB293" s="123">
        <f>VLOOKUP(AA293,Sheet2!$A$2:$B$93,2,FALSE)</f>
        <v>89000</v>
      </c>
      <c r="AC293" s="124" t="s">
        <v>62</v>
      </c>
      <c r="AD293" s="123">
        <f>VLOOKUP(AC293,Sheet2!$A$2:$B$93,2,FALSE)</f>
        <v>0</v>
      </c>
      <c r="AE293" s="130" t="s">
        <v>46</v>
      </c>
      <c r="AF293" s="131">
        <f>VLOOKUP(AE293,Sheet2!$A$2:$B$93,2,FALSE)</f>
        <v>175000</v>
      </c>
      <c r="AG293" s="133" t="s">
        <v>47</v>
      </c>
      <c r="AH293" s="131">
        <f>VLOOKUP(AG293,Sheet2!$A$2:$B$93,2,FALSE)</f>
        <v>0</v>
      </c>
    </row>
    <row r="294" spans="1:34">
      <c r="A294" s="1">
        <v>293</v>
      </c>
      <c r="B294" s="2" t="s">
        <v>388</v>
      </c>
      <c r="C294" s="3" t="s">
        <v>389</v>
      </c>
      <c r="D294" s="4" t="s">
        <v>390</v>
      </c>
      <c r="E294" s="5" t="s">
        <v>222</v>
      </c>
      <c r="F294" s="6">
        <f t="shared" si="4"/>
        <v>1079417</v>
      </c>
      <c r="G294" s="94" t="s">
        <v>84</v>
      </c>
      <c r="H294" s="92">
        <f>VLOOKUP(G294,Sheet2!$A$2:$B$93,2,FALSE)</f>
        <v>0</v>
      </c>
      <c r="I294" s="96" t="s">
        <v>50</v>
      </c>
      <c r="J294" s="92">
        <f>VLOOKUP(I294,Sheet2!$A$2:$B$93,2,FALSE)</f>
        <v>0</v>
      </c>
      <c r="K294" s="100" t="s">
        <v>179</v>
      </c>
      <c r="L294" s="101">
        <f>VLOOKUP(K294,Sheet2!$A$2:$B$93,2,FALSE)</f>
        <v>68000</v>
      </c>
      <c r="M294" s="100" t="s">
        <v>37</v>
      </c>
      <c r="N294" s="101">
        <f>VLOOKUP(M294,Sheet2!$A$2:$B$93,2,FALSE)</f>
        <v>56500</v>
      </c>
      <c r="O294" s="7" t="s">
        <v>97</v>
      </c>
      <c r="P294" s="8">
        <f>VLOOKUP(O294,Sheet2!$A$2:$B$93,2,FALSE)</f>
        <v>68000</v>
      </c>
      <c r="Q294" s="7" t="s">
        <v>68</v>
      </c>
      <c r="R294" s="8">
        <f>VLOOKUP(Q294,Sheet2!$A$2:$B$93,2,FALSE)</f>
        <v>116000</v>
      </c>
      <c r="S294" s="107" t="s">
        <v>39</v>
      </c>
      <c r="T294" s="8">
        <f>VLOOKUP(S294,Sheet2!$A$2:$B$93,2,FALSE)</f>
        <v>311667</v>
      </c>
      <c r="U294" s="114" t="s">
        <v>80</v>
      </c>
      <c r="V294" s="111">
        <f>VLOOKUP(U294,Sheet2!$A$2:$B$93,2,FALSE)</f>
        <v>50250</v>
      </c>
      <c r="W294" s="112" t="s">
        <v>123</v>
      </c>
      <c r="X294" s="111">
        <f>VLOOKUP(W294,Sheet2!$A$2:$B$93,2,FALSE)</f>
        <v>0</v>
      </c>
      <c r="Y294" s="113" t="s">
        <v>70</v>
      </c>
      <c r="Z294" s="111">
        <f>VLOOKUP(Y294,Sheet2!$A$2:$B$93,2,FALSE)</f>
        <v>145000</v>
      </c>
      <c r="AA294" s="125" t="s">
        <v>45</v>
      </c>
      <c r="AB294" s="123">
        <f>VLOOKUP(AA294,Sheet2!$A$2:$B$93,2,FALSE)</f>
        <v>0</v>
      </c>
      <c r="AC294" s="126" t="s">
        <v>55</v>
      </c>
      <c r="AD294" s="123">
        <f>VLOOKUP(AC294,Sheet2!$A$2:$B$93,2,FALSE)</f>
        <v>89000</v>
      </c>
      <c r="AE294" s="130" t="s">
        <v>46</v>
      </c>
      <c r="AF294" s="131">
        <f>VLOOKUP(AE294,Sheet2!$A$2:$B$93,2,FALSE)</f>
        <v>175000</v>
      </c>
      <c r="AG294" s="133" t="s">
        <v>47</v>
      </c>
      <c r="AH294" s="131">
        <f>VLOOKUP(AG294,Sheet2!$A$2:$B$93,2,FALSE)</f>
        <v>0</v>
      </c>
    </row>
    <row r="295" spans="1:34">
      <c r="A295" s="1">
        <v>294</v>
      </c>
      <c r="B295" s="2" t="s">
        <v>411</v>
      </c>
      <c r="C295" s="3" t="s">
        <v>412</v>
      </c>
      <c r="D295" s="4" t="s">
        <v>229</v>
      </c>
      <c r="E295" s="5" t="s">
        <v>777</v>
      </c>
      <c r="F295" s="6">
        <f t="shared" si="4"/>
        <v>1077467</v>
      </c>
      <c r="G295" s="91" t="s">
        <v>51</v>
      </c>
      <c r="H295" s="92">
        <f>VLOOKUP(G295,Sheet2!$A$2:$B$93,2,FALSE)</f>
        <v>230000</v>
      </c>
      <c r="I295" s="95" t="s">
        <v>34</v>
      </c>
      <c r="J295" s="92">
        <f>VLOOKUP(I295,Sheet2!$A$2:$B$93,2,FALSE)</f>
        <v>37000</v>
      </c>
      <c r="K295" s="100" t="s">
        <v>147</v>
      </c>
      <c r="L295" s="101">
        <f>VLOOKUP(K295,Sheet2!$A$2:$B$93,2,FALSE)</f>
        <v>89000</v>
      </c>
      <c r="M295" s="100" t="s">
        <v>36</v>
      </c>
      <c r="N295" s="101">
        <f>VLOOKUP(M295,Sheet2!$A$2:$B$93,2,FALSE)</f>
        <v>27467</v>
      </c>
      <c r="O295" s="7" t="s">
        <v>97</v>
      </c>
      <c r="P295" s="8">
        <f>VLOOKUP(O295,Sheet2!$A$2:$B$93,2,FALSE)</f>
        <v>68000</v>
      </c>
      <c r="Q295" s="7" t="s">
        <v>68</v>
      </c>
      <c r="R295" s="8">
        <f>VLOOKUP(Q295,Sheet2!$A$2:$B$93,2,FALSE)</f>
        <v>116000</v>
      </c>
      <c r="S295" s="82" t="s">
        <v>59</v>
      </c>
      <c r="T295" s="8">
        <f>VLOOKUP(S295,Sheet2!$A$2:$B$93,2,FALSE)</f>
        <v>0</v>
      </c>
      <c r="U295" s="114" t="s">
        <v>61</v>
      </c>
      <c r="V295" s="111">
        <f>VLOOKUP(U295,Sheet2!$A$2:$B$93,2,FALSE)</f>
        <v>230000</v>
      </c>
      <c r="W295" s="113" t="s">
        <v>43</v>
      </c>
      <c r="X295" s="111">
        <f>VLOOKUP(W295,Sheet2!$A$2:$B$93,2,FALSE)</f>
        <v>46000</v>
      </c>
      <c r="Y295" s="113" t="s">
        <v>70</v>
      </c>
      <c r="Z295" s="111">
        <f>VLOOKUP(Y295,Sheet2!$A$2:$B$93,2,FALSE)</f>
        <v>145000</v>
      </c>
      <c r="AA295" s="122" t="s">
        <v>44</v>
      </c>
      <c r="AB295" s="123">
        <f>VLOOKUP(AA295,Sheet2!$A$2:$B$93,2,FALSE)</f>
        <v>89000</v>
      </c>
      <c r="AC295" s="124" t="s">
        <v>45</v>
      </c>
      <c r="AD295" s="123">
        <f>VLOOKUP(AC295,Sheet2!$A$2:$B$93,2,FALSE)</f>
        <v>0</v>
      </c>
      <c r="AE295" s="86" t="s">
        <v>71</v>
      </c>
      <c r="AF295" s="131">
        <f>VLOOKUP(AE295,Sheet2!$A$2:$B$93,2,FALSE)</f>
        <v>0</v>
      </c>
      <c r="AG295" s="133" t="s">
        <v>102</v>
      </c>
      <c r="AH295" s="131">
        <f>VLOOKUP(AG295,Sheet2!$A$2:$B$93,2,FALSE)</f>
        <v>0</v>
      </c>
    </row>
    <row r="296" spans="1:34">
      <c r="A296" s="1">
        <v>295</v>
      </c>
      <c r="B296" s="2" t="s">
        <v>591</v>
      </c>
      <c r="C296" s="3" t="s">
        <v>448</v>
      </c>
      <c r="D296" s="4" t="s">
        <v>338</v>
      </c>
      <c r="E296" s="5" t="s">
        <v>777</v>
      </c>
      <c r="F296" s="6">
        <f t="shared" si="4"/>
        <v>1075167</v>
      </c>
      <c r="G296" s="91" t="s">
        <v>51</v>
      </c>
      <c r="H296" s="92">
        <f>VLOOKUP(G296,Sheet2!$A$2:$B$93,2,FALSE)</f>
        <v>230000</v>
      </c>
      <c r="I296" s="95" t="s">
        <v>34</v>
      </c>
      <c r="J296" s="92">
        <f>VLOOKUP(I296,Sheet2!$A$2:$B$93,2,FALSE)</f>
        <v>37000</v>
      </c>
      <c r="K296" s="102" t="s">
        <v>52</v>
      </c>
      <c r="L296" s="101">
        <f>VLOOKUP(K296,Sheet2!$A$2:$B$93,2,FALSE)</f>
        <v>0</v>
      </c>
      <c r="M296" s="100" t="s">
        <v>37</v>
      </c>
      <c r="N296" s="101">
        <f>VLOOKUP(M296,Sheet2!$A$2:$B$93,2,FALSE)</f>
        <v>56500</v>
      </c>
      <c r="O296" s="7" t="s">
        <v>68</v>
      </c>
      <c r="P296" s="8">
        <f>VLOOKUP(O296,Sheet2!$A$2:$B$93,2,FALSE)</f>
        <v>116000</v>
      </c>
      <c r="Q296" s="82" t="s">
        <v>38</v>
      </c>
      <c r="R296" s="8">
        <f>VLOOKUP(Q296,Sheet2!$A$2:$B$93,2,FALSE)</f>
        <v>0</v>
      </c>
      <c r="S296" s="107" t="s">
        <v>39</v>
      </c>
      <c r="T296" s="8">
        <f>VLOOKUP(S296,Sheet2!$A$2:$B$93,2,FALSE)</f>
        <v>311667</v>
      </c>
      <c r="U296" s="110" t="s">
        <v>90</v>
      </c>
      <c r="V296" s="111">
        <f>VLOOKUP(U296,Sheet2!$A$2:$B$93,2,FALSE)</f>
        <v>0</v>
      </c>
      <c r="W296" s="113" t="s">
        <v>160</v>
      </c>
      <c r="X296" s="111">
        <f>VLOOKUP(W296,Sheet2!$A$2:$B$93,2,FALSE)</f>
        <v>23000</v>
      </c>
      <c r="Y296" s="113" t="s">
        <v>124</v>
      </c>
      <c r="Z296" s="111">
        <f>VLOOKUP(Y296,Sheet2!$A$2:$B$93,2,FALSE)</f>
        <v>37000</v>
      </c>
      <c r="AA296" s="122" t="s">
        <v>44</v>
      </c>
      <c r="AB296" s="123">
        <f>VLOOKUP(AA296,Sheet2!$A$2:$B$93,2,FALSE)</f>
        <v>89000</v>
      </c>
      <c r="AC296" s="124" t="s">
        <v>91</v>
      </c>
      <c r="AD296" s="123">
        <f>VLOOKUP(AC296,Sheet2!$A$2:$B$93,2,FALSE)</f>
        <v>0</v>
      </c>
      <c r="AE296" s="130" t="s">
        <v>46</v>
      </c>
      <c r="AF296" s="131">
        <f>VLOOKUP(AE296,Sheet2!$A$2:$B$93,2,FALSE)</f>
        <v>175000</v>
      </c>
      <c r="AG296" s="133" t="s">
        <v>71</v>
      </c>
      <c r="AH296" s="131">
        <f>VLOOKUP(AG296,Sheet2!$A$2:$B$93,2,FALSE)</f>
        <v>0</v>
      </c>
    </row>
    <row r="297" spans="1:34">
      <c r="A297" s="1">
        <v>296</v>
      </c>
      <c r="B297" s="2" t="s">
        <v>589</v>
      </c>
      <c r="C297" s="3" t="s">
        <v>588</v>
      </c>
      <c r="D297" s="4" t="s">
        <v>589</v>
      </c>
      <c r="E297" s="5" t="s">
        <v>777</v>
      </c>
      <c r="F297" s="6">
        <f t="shared" si="4"/>
        <v>1074750</v>
      </c>
      <c r="G297" s="91" t="s">
        <v>58</v>
      </c>
      <c r="H297" s="92">
        <f>VLOOKUP(G297,Sheet2!$A$2:$B$93,2,FALSE)</f>
        <v>50250</v>
      </c>
      <c r="I297" s="95" t="s">
        <v>101</v>
      </c>
      <c r="J297" s="92">
        <f>VLOOKUP(I297,Sheet2!$A$2:$B$93,2,FALSE)</f>
        <v>89000</v>
      </c>
      <c r="K297" s="103" t="s">
        <v>153</v>
      </c>
      <c r="L297" s="101">
        <f>VLOOKUP(K297,Sheet2!$A$2:$B$93,2,FALSE)</f>
        <v>230000</v>
      </c>
      <c r="M297" s="100" t="s">
        <v>179</v>
      </c>
      <c r="N297" s="101">
        <f>VLOOKUP(M297,Sheet2!$A$2:$B$93,2,FALSE)</f>
        <v>68000</v>
      </c>
      <c r="O297" s="7" t="s">
        <v>274</v>
      </c>
      <c r="P297" s="8">
        <f>VLOOKUP(O297,Sheet2!$A$2:$B$93,2,FALSE)</f>
        <v>56500</v>
      </c>
      <c r="Q297" s="82" t="s">
        <v>38</v>
      </c>
      <c r="R297" s="8">
        <f>VLOOKUP(Q297,Sheet2!$A$2:$B$93,2,FALSE)</f>
        <v>0</v>
      </c>
      <c r="S297" s="7" t="s">
        <v>89</v>
      </c>
      <c r="T297" s="8">
        <f>VLOOKUP(S297,Sheet2!$A$2:$B$93,2,FALSE)</f>
        <v>37000</v>
      </c>
      <c r="U297" s="114" t="s">
        <v>157</v>
      </c>
      <c r="V297" s="111">
        <f>VLOOKUP(U297,Sheet2!$A$2:$B$93,2,FALSE)</f>
        <v>37000</v>
      </c>
      <c r="W297" s="113" t="s">
        <v>60</v>
      </c>
      <c r="X297" s="111">
        <f>VLOOKUP(W297,Sheet2!$A$2:$B$93,2,FALSE)</f>
        <v>68000</v>
      </c>
      <c r="Y297" s="113" t="s">
        <v>54</v>
      </c>
      <c r="Z297" s="111">
        <f>VLOOKUP(Y297,Sheet2!$A$2:$B$93,2,FALSE)</f>
        <v>175000</v>
      </c>
      <c r="AA297" s="125" t="s">
        <v>45</v>
      </c>
      <c r="AB297" s="123">
        <f>VLOOKUP(AA297,Sheet2!$A$2:$B$93,2,FALSE)</f>
        <v>0</v>
      </c>
      <c r="AC297" s="126" t="s">
        <v>55</v>
      </c>
      <c r="AD297" s="123">
        <f>VLOOKUP(AC297,Sheet2!$A$2:$B$93,2,FALSE)</f>
        <v>89000</v>
      </c>
      <c r="AE297" s="130" t="s">
        <v>46</v>
      </c>
      <c r="AF297" s="131">
        <f>VLOOKUP(AE297,Sheet2!$A$2:$B$93,2,FALSE)</f>
        <v>175000</v>
      </c>
      <c r="AG297" s="133" t="s">
        <v>71</v>
      </c>
      <c r="AH297" s="131">
        <f>VLOOKUP(AG297,Sheet2!$A$2:$B$93,2,FALSE)</f>
        <v>0</v>
      </c>
    </row>
    <row r="298" spans="1:34">
      <c r="A298" s="1">
        <v>297</v>
      </c>
      <c r="B298" s="2" t="s">
        <v>421</v>
      </c>
      <c r="C298" s="3" t="s">
        <v>419</v>
      </c>
      <c r="D298" s="4" t="s">
        <v>420</v>
      </c>
      <c r="E298" s="5" t="s">
        <v>777</v>
      </c>
      <c r="F298" s="6">
        <f t="shared" si="4"/>
        <v>1056384</v>
      </c>
      <c r="G298" s="94" t="s">
        <v>199</v>
      </c>
      <c r="H298" s="92">
        <f>VLOOKUP(G298,Sheet2!$A$2:$B$93,2,FALSE)</f>
        <v>0</v>
      </c>
      <c r="I298" s="96" t="s">
        <v>50</v>
      </c>
      <c r="J298" s="92">
        <f>VLOOKUP(I298,Sheet2!$A$2:$B$93,2,FALSE)</f>
        <v>0</v>
      </c>
      <c r="K298" s="103" t="s">
        <v>153</v>
      </c>
      <c r="L298" s="101">
        <f>VLOOKUP(K298,Sheet2!$A$2:$B$93,2,FALSE)</f>
        <v>230000</v>
      </c>
      <c r="M298" s="100" t="s">
        <v>36</v>
      </c>
      <c r="N298" s="101">
        <f>VLOOKUP(M298,Sheet2!$A$2:$B$93,2,FALSE)</f>
        <v>27467</v>
      </c>
      <c r="O298" s="7" t="s">
        <v>89</v>
      </c>
      <c r="P298" s="8">
        <f>VLOOKUP(O298,Sheet2!$A$2:$B$93,2,FALSE)</f>
        <v>37000</v>
      </c>
      <c r="Q298" s="7" t="s">
        <v>133</v>
      </c>
      <c r="R298" s="8">
        <f>VLOOKUP(Q298,Sheet2!$A$2:$B$93,2,FALSE)</f>
        <v>311667</v>
      </c>
      <c r="S298" s="107" t="s">
        <v>163</v>
      </c>
      <c r="T298" s="8">
        <f>VLOOKUP(S298,Sheet2!$A$2:$B$93,2,FALSE)</f>
        <v>68000</v>
      </c>
      <c r="U298" s="114" t="s">
        <v>80</v>
      </c>
      <c r="V298" s="111">
        <f>VLOOKUP(U298,Sheet2!$A$2:$B$93,2,FALSE)</f>
        <v>50250</v>
      </c>
      <c r="W298" s="113" t="s">
        <v>60</v>
      </c>
      <c r="X298" s="111">
        <f>VLOOKUP(W298,Sheet2!$A$2:$B$93,2,FALSE)</f>
        <v>68000</v>
      </c>
      <c r="Y298" s="112" t="s">
        <v>123</v>
      </c>
      <c r="Z298" s="111">
        <f>VLOOKUP(Y298,Sheet2!$A$2:$B$93,2,FALSE)</f>
        <v>0</v>
      </c>
      <c r="AA298" s="125" t="s">
        <v>45</v>
      </c>
      <c r="AB298" s="123">
        <f>VLOOKUP(AA298,Sheet2!$A$2:$B$93,2,FALSE)</f>
        <v>0</v>
      </c>
      <c r="AC298" s="126" t="s">
        <v>55</v>
      </c>
      <c r="AD298" s="123">
        <f>VLOOKUP(AC298,Sheet2!$A$2:$B$93,2,FALSE)</f>
        <v>89000</v>
      </c>
      <c r="AE298" s="130" t="s">
        <v>46</v>
      </c>
      <c r="AF298" s="131">
        <f>VLOOKUP(AE298,Sheet2!$A$2:$B$93,2,FALSE)</f>
        <v>175000</v>
      </c>
      <c r="AG298" s="133" t="s">
        <v>71</v>
      </c>
      <c r="AH298" s="131">
        <f>VLOOKUP(AG298,Sheet2!$A$2:$B$93,2,FALSE)</f>
        <v>0</v>
      </c>
    </row>
    <row r="299" spans="1:34">
      <c r="A299" s="1">
        <v>298</v>
      </c>
      <c r="B299" s="2" t="s">
        <v>259</v>
      </c>
      <c r="C299" s="3" t="s">
        <v>257</v>
      </c>
      <c r="D299" s="4" t="s">
        <v>258</v>
      </c>
      <c r="E299" s="5" t="s">
        <v>777</v>
      </c>
      <c r="F299" s="6">
        <f t="shared" si="4"/>
        <v>1040250</v>
      </c>
      <c r="G299" s="91" t="s">
        <v>51</v>
      </c>
      <c r="H299" s="92">
        <f>VLOOKUP(G299,Sheet2!$A$2:$B$93,2,FALSE)</f>
        <v>230000</v>
      </c>
      <c r="I299" s="95" t="s">
        <v>101</v>
      </c>
      <c r="J299" s="92">
        <f>VLOOKUP(I299,Sheet2!$A$2:$B$93,2,FALSE)</f>
        <v>89000</v>
      </c>
      <c r="K299" s="102" t="s">
        <v>210</v>
      </c>
      <c r="L299" s="101">
        <f>VLOOKUP(K299,Sheet2!$A$2:$B$93,2,FALSE)</f>
        <v>0</v>
      </c>
      <c r="M299" s="100" t="s">
        <v>67</v>
      </c>
      <c r="N299" s="101">
        <f>VLOOKUP(M299,Sheet2!$A$2:$B$93,2,FALSE)</f>
        <v>175000</v>
      </c>
      <c r="O299" s="7" t="s">
        <v>175</v>
      </c>
      <c r="P299" s="8">
        <f>VLOOKUP(O299,Sheet2!$A$2:$B$93,2,FALSE)</f>
        <v>116000</v>
      </c>
      <c r="Q299" s="7" t="s">
        <v>68</v>
      </c>
      <c r="R299" s="8">
        <f>VLOOKUP(Q299,Sheet2!$A$2:$B$93,2,FALSE)</f>
        <v>116000</v>
      </c>
      <c r="S299" s="82" t="s">
        <v>59</v>
      </c>
      <c r="T299" s="8">
        <f>VLOOKUP(S299,Sheet2!$A$2:$B$93,2,FALSE)</f>
        <v>0</v>
      </c>
      <c r="U299" s="110" t="s">
        <v>90</v>
      </c>
      <c r="V299" s="111">
        <f>VLOOKUP(U299,Sheet2!$A$2:$B$93,2,FALSE)</f>
        <v>0</v>
      </c>
      <c r="W299" s="112" t="s">
        <v>205</v>
      </c>
      <c r="X299" s="111">
        <f>VLOOKUP(W299,Sheet2!$A$2:$B$93,2,FALSE)</f>
        <v>0</v>
      </c>
      <c r="Y299" s="113" t="s">
        <v>80</v>
      </c>
      <c r="Z299" s="111">
        <f>VLOOKUP(Y299,Sheet2!$A$2:$B$93,2,FALSE)</f>
        <v>50250</v>
      </c>
      <c r="AA299" s="125" t="s">
        <v>45</v>
      </c>
      <c r="AB299" s="123">
        <f>VLOOKUP(AA299,Sheet2!$A$2:$B$93,2,FALSE)</f>
        <v>0</v>
      </c>
      <c r="AC299" s="126" t="s">
        <v>55</v>
      </c>
      <c r="AD299" s="123">
        <f>VLOOKUP(AC299,Sheet2!$A$2:$B$93,2,FALSE)</f>
        <v>89000</v>
      </c>
      <c r="AE299" s="130" t="s">
        <v>46</v>
      </c>
      <c r="AF299" s="131">
        <f>VLOOKUP(AE299,Sheet2!$A$2:$B$93,2,FALSE)</f>
        <v>175000</v>
      </c>
      <c r="AG299" s="133" t="s">
        <v>71</v>
      </c>
      <c r="AH299" s="131">
        <f>VLOOKUP(AG299,Sheet2!$A$2:$B$93,2,FALSE)</f>
        <v>0</v>
      </c>
    </row>
    <row r="300" spans="1:34">
      <c r="A300" s="1">
        <v>299</v>
      </c>
      <c r="B300" s="2" t="s">
        <v>576</v>
      </c>
      <c r="C300" s="3" t="s">
        <v>577</v>
      </c>
      <c r="D300" s="4" t="s">
        <v>576</v>
      </c>
      <c r="E300" s="5" t="s">
        <v>777</v>
      </c>
      <c r="F300" s="6">
        <f t="shared" si="4"/>
        <v>1036884</v>
      </c>
      <c r="G300" s="94" t="s">
        <v>84</v>
      </c>
      <c r="H300" s="92">
        <f>VLOOKUP(G300,Sheet2!$A$2:$B$93,2,FALSE)</f>
        <v>0</v>
      </c>
      <c r="I300" s="95" t="s">
        <v>58</v>
      </c>
      <c r="J300" s="92">
        <f>VLOOKUP(I300,Sheet2!$A$2:$B$93,2,FALSE)</f>
        <v>50250</v>
      </c>
      <c r="K300" s="100" t="s">
        <v>37</v>
      </c>
      <c r="L300" s="101">
        <f>VLOOKUP(K300,Sheet2!$A$2:$B$93,2,FALSE)</f>
        <v>56500</v>
      </c>
      <c r="M300" s="100" t="s">
        <v>36</v>
      </c>
      <c r="N300" s="101">
        <f>VLOOKUP(M300,Sheet2!$A$2:$B$93,2,FALSE)</f>
        <v>27467</v>
      </c>
      <c r="O300" s="7" t="s">
        <v>97</v>
      </c>
      <c r="P300" s="8">
        <f>VLOOKUP(O300,Sheet2!$A$2:$B$93,2,FALSE)</f>
        <v>68000</v>
      </c>
      <c r="Q300" s="107" t="s">
        <v>39</v>
      </c>
      <c r="R300" s="8">
        <f>VLOOKUP(Q300,Sheet2!$A$2:$B$93,2,FALSE)</f>
        <v>311667</v>
      </c>
      <c r="S300" s="82" t="s">
        <v>59</v>
      </c>
      <c r="T300" s="8">
        <f>VLOOKUP(S300,Sheet2!$A$2:$B$93,2,FALSE)</f>
        <v>0</v>
      </c>
      <c r="U300" s="114" t="s">
        <v>69</v>
      </c>
      <c r="V300" s="111">
        <f>VLOOKUP(U300,Sheet2!$A$2:$B$93,2,FALSE)</f>
        <v>145000</v>
      </c>
      <c r="W300" s="113" t="s">
        <v>60</v>
      </c>
      <c r="X300" s="111">
        <f>VLOOKUP(W300,Sheet2!$A$2:$B$93,2,FALSE)</f>
        <v>68000</v>
      </c>
      <c r="Y300" s="113" t="s">
        <v>43</v>
      </c>
      <c r="Z300" s="111">
        <f>VLOOKUP(Y300,Sheet2!$A$2:$B$93,2,FALSE)</f>
        <v>46000</v>
      </c>
      <c r="AA300" s="122" t="s">
        <v>44</v>
      </c>
      <c r="AB300" s="123">
        <f>VLOOKUP(AA300,Sheet2!$A$2:$B$93,2,FALSE)</f>
        <v>89000</v>
      </c>
      <c r="AC300" s="124" t="s">
        <v>45</v>
      </c>
      <c r="AD300" s="123">
        <f>VLOOKUP(AC300,Sheet2!$A$2:$B$93,2,FALSE)</f>
        <v>0</v>
      </c>
      <c r="AE300" s="130" t="s">
        <v>46</v>
      </c>
      <c r="AF300" s="131">
        <f>VLOOKUP(AE300,Sheet2!$A$2:$B$93,2,FALSE)</f>
        <v>175000</v>
      </c>
      <c r="AG300" s="133" t="s">
        <v>72</v>
      </c>
      <c r="AH300" s="131">
        <f>VLOOKUP(AG300,Sheet2!$A$2:$B$93,2,FALSE)</f>
        <v>0</v>
      </c>
    </row>
    <row r="301" spans="1:34">
      <c r="A301" s="1">
        <v>300</v>
      </c>
      <c r="B301" s="2" t="s">
        <v>696</v>
      </c>
      <c r="C301" s="3" t="s">
        <v>697</v>
      </c>
      <c r="D301" s="4" t="s">
        <v>696</v>
      </c>
      <c r="E301" s="5" t="s">
        <v>777</v>
      </c>
      <c r="F301" s="6">
        <f t="shared" si="4"/>
        <v>1018167</v>
      </c>
      <c r="G301" s="91" t="s">
        <v>34</v>
      </c>
      <c r="H301" s="92">
        <f>VLOOKUP(G301,Sheet2!$A$2:$B$93,2,FALSE)</f>
        <v>37000</v>
      </c>
      <c r="I301" s="95" t="s">
        <v>58</v>
      </c>
      <c r="J301" s="92">
        <f>VLOOKUP(I301,Sheet2!$A$2:$B$93,2,FALSE)</f>
        <v>50250</v>
      </c>
      <c r="K301" s="102" t="s">
        <v>52</v>
      </c>
      <c r="L301" s="101">
        <f>VLOOKUP(K301,Sheet2!$A$2:$B$93,2,FALSE)</f>
        <v>0</v>
      </c>
      <c r="M301" s="100" t="s">
        <v>67</v>
      </c>
      <c r="N301" s="101">
        <f>VLOOKUP(M301,Sheet2!$A$2:$B$93,2,FALSE)</f>
        <v>175000</v>
      </c>
      <c r="O301" s="7" t="s">
        <v>97</v>
      </c>
      <c r="P301" s="8">
        <f>VLOOKUP(O301,Sheet2!$A$2:$B$93,2,FALSE)</f>
        <v>68000</v>
      </c>
      <c r="Q301" s="107" t="s">
        <v>39</v>
      </c>
      <c r="R301" s="8">
        <f>VLOOKUP(Q301,Sheet2!$A$2:$B$93,2,FALSE)</f>
        <v>311667</v>
      </c>
      <c r="S301" s="82" t="s">
        <v>59</v>
      </c>
      <c r="T301" s="8">
        <f>VLOOKUP(S301,Sheet2!$A$2:$B$93,2,FALSE)</f>
        <v>0</v>
      </c>
      <c r="U301" s="114" t="s">
        <v>124</v>
      </c>
      <c r="V301" s="111">
        <f>VLOOKUP(U301,Sheet2!$A$2:$B$93,2,FALSE)</f>
        <v>37000</v>
      </c>
      <c r="W301" s="112" t="s">
        <v>205</v>
      </c>
      <c r="X301" s="111">
        <f>VLOOKUP(W301,Sheet2!$A$2:$B$93,2,FALSE)</f>
        <v>0</v>
      </c>
      <c r="Y301" s="113" t="s">
        <v>80</v>
      </c>
      <c r="Z301" s="111">
        <f>VLOOKUP(Y301,Sheet2!$A$2:$B$93,2,FALSE)</f>
        <v>50250</v>
      </c>
      <c r="AA301" s="122" t="s">
        <v>44</v>
      </c>
      <c r="AB301" s="123">
        <f>VLOOKUP(AA301,Sheet2!$A$2:$B$93,2,FALSE)</f>
        <v>89000</v>
      </c>
      <c r="AC301" s="124" t="s">
        <v>62</v>
      </c>
      <c r="AD301" s="123">
        <f>VLOOKUP(AC301,Sheet2!$A$2:$B$93,2,FALSE)</f>
        <v>0</v>
      </c>
      <c r="AE301" s="130" t="s">
        <v>46</v>
      </c>
      <c r="AF301" s="131">
        <f>VLOOKUP(AE301,Sheet2!$A$2:$B$93,2,FALSE)</f>
        <v>175000</v>
      </c>
      <c r="AG301" s="134" t="s">
        <v>63</v>
      </c>
      <c r="AH301" s="131">
        <f>VLOOKUP(AG301,Sheet2!$A$2:$B$93,2,FALSE)</f>
        <v>25000</v>
      </c>
    </row>
    <row r="302" spans="1:34">
      <c r="A302" s="1">
        <v>301</v>
      </c>
      <c r="B302" s="2" t="s">
        <v>499</v>
      </c>
      <c r="C302" s="3" t="s">
        <v>500</v>
      </c>
      <c r="D302" s="4" t="s">
        <v>499</v>
      </c>
      <c r="E302" s="5" t="s">
        <v>777</v>
      </c>
      <c r="F302" s="6">
        <f t="shared" si="4"/>
        <v>1013067</v>
      </c>
      <c r="G302" s="91" t="s">
        <v>109</v>
      </c>
      <c r="H302" s="92">
        <f>VLOOKUP(G302,Sheet2!$A$2:$B$93,2,FALSE)</f>
        <v>230000</v>
      </c>
      <c r="I302" s="95" t="s">
        <v>58</v>
      </c>
      <c r="J302" s="92">
        <f>VLOOKUP(I302,Sheet2!$A$2:$B$93,2,FALSE)</f>
        <v>50250</v>
      </c>
      <c r="K302" s="100" t="s">
        <v>185</v>
      </c>
      <c r="L302" s="101">
        <f>VLOOKUP(K302,Sheet2!$A$2:$B$93,2,FALSE)</f>
        <v>23400</v>
      </c>
      <c r="M302" s="100" t="s">
        <v>415</v>
      </c>
      <c r="N302" s="101">
        <f>VLOOKUP(M302,Sheet2!$A$2:$B$93,2,FALSE)</f>
        <v>24000</v>
      </c>
      <c r="O302" s="7" t="s">
        <v>68</v>
      </c>
      <c r="P302" s="8">
        <f>VLOOKUP(O302,Sheet2!$A$2:$B$93,2,FALSE)</f>
        <v>116000</v>
      </c>
      <c r="Q302" s="7" t="s">
        <v>53</v>
      </c>
      <c r="R302" s="8">
        <f>VLOOKUP(Q302,Sheet2!$A$2:$B$93,2,FALSE)</f>
        <v>56500</v>
      </c>
      <c r="S302" s="107" t="s">
        <v>39</v>
      </c>
      <c r="T302" s="8">
        <f>VLOOKUP(S302,Sheet2!$A$2:$B$93,2,FALSE)</f>
        <v>311667</v>
      </c>
      <c r="U302" s="110" t="s">
        <v>90</v>
      </c>
      <c r="V302" s="111">
        <f>VLOOKUP(U302,Sheet2!$A$2:$B$93,2,FALSE)</f>
        <v>0</v>
      </c>
      <c r="W302" s="113" t="s">
        <v>157</v>
      </c>
      <c r="X302" s="111">
        <f>VLOOKUP(W302,Sheet2!$A$2:$B$93,2,FALSE)</f>
        <v>37000</v>
      </c>
      <c r="Y302" s="113" t="s">
        <v>80</v>
      </c>
      <c r="Z302" s="111">
        <f>VLOOKUP(Y302,Sheet2!$A$2:$B$93,2,FALSE)</f>
        <v>50250</v>
      </c>
      <c r="AA302" s="122" t="s">
        <v>44</v>
      </c>
      <c r="AB302" s="123">
        <f>VLOOKUP(AA302,Sheet2!$A$2:$B$93,2,FALSE)</f>
        <v>89000</v>
      </c>
      <c r="AC302" s="124" t="s">
        <v>91</v>
      </c>
      <c r="AD302" s="123">
        <f>VLOOKUP(AC302,Sheet2!$A$2:$B$93,2,FALSE)</f>
        <v>0</v>
      </c>
      <c r="AE302" s="86" t="s">
        <v>102</v>
      </c>
      <c r="AF302" s="131">
        <f>VLOOKUP(AE302,Sheet2!$A$2:$B$93,2,FALSE)</f>
        <v>0</v>
      </c>
      <c r="AG302" s="134" t="s">
        <v>63</v>
      </c>
      <c r="AH302" s="131">
        <f>VLOOKUP(AG302,Sheet2!$A$2:$B$93,2,FALSE)</f>
        <v>25000</v>
      </c>
    </row>
    <row r="303" spans="1:34">
      <c r="A303" s="1">
        <v>302</v>
      </c>
      <c r="B303" s="2" t="s">
        <v>615</v>
      </c>
      <c r="C303" s="3" t="s">
        <v>616</v>
      </c>
      <c r="D303" s="4" t="s">
        <v>615</v>
      </c>
      <c r="E303" s="5" t="s">
        <v>777</v>
      </c>
      <c r="F303" s="6">
        <f t="shared" si="4"/>
        <v>1009534</v>
      </c>
      <c r="G303" s="94" t="s">
        <v>84</v>
      </c>
      <c r="H303" s="92">
        <f>VLOOKUP(G303,Sheet2!$A$2:$B$93,2,FALSE)</f>
        <v>0</v>
      </c>
      <c r="I303" s="96" t="s">
        <v>50</v>
      </c>
      <c r="J303" s="92">
        <f>VLOOKUP(I303,Sheet2!$A$2:$B$93,2,FALSE)</f>
        <v>0</v>
      </c>
      <c r="K303" s="100" t="s">
        <v>185</v>
      </c>
      <c r="L303" s="101">
        <f>VLOOKUP(K303,Sheet2!$A$2:$B$93,2,FALSE)</f>
        <v>23400</v>
      </c>
      <c r="M303" s="100" t="s">
        <v>36</v>
      </c>
      <c r="N303" s="101">
        <f>VLOOKUP(M303,Sheet2!$A$2:$B$93,2,FALSE)</f>
        <v>27467</v>
      </c>
      <c r="O303" s="82" t="s">
        <v>38</v>
      </c>
      <c r="P303" s="8">
        <f>VLOOKUP(O303,Sheet2!$A$2:$B$93,2,FALSE)</f>
        <v>0</v>
      </c>
      <c r="Q303" s="107" t="s">
        <v>39</v>
      </c>
      <c r="R303" s="8">
        <f>VLOOKUP(Q303,Sheet2!$A$2:$B$93,2,FALSE)</f>
        <v>311667</v>
      </c>
      <c r="S303" s="7" t="s">
        <v>68</v>
      </c>
      <c r="T303" s="8">
        <f>VLOOKUP(S303,Sheet2!$A$2:$B$93,2,FALSE)</f>
        <v>116000</v>
      </c>
      <c r="U303" s="114" t="s">
        <v>74</v>
      </c>
      <c r="V303" s="111">
        <f>VLOOKUP(U303,Sheet2!$A$2:$B$93,2,FALSE)</f>
        <v>37000</v>
      </c>
      <c r="W303" s="112" t="s">
        <v>41</v>
      </c>
      <c r="X303" s="111">
        <f>VLOOKUP(W303,Sheet2!$A$2:$B$93,2,FALSE)</f>
        <v>0</v>
      </c>
      <c r="Y303" s="113" t="s">
        <v>61</v>
      </c>
      <c r="Z303" s="111">
        <f>VLOOKUP(Y303,Sheet2!$A$2:$B$93,2,FALSE)</f>
        <v>230000</v>
      </c>
      <c r="AA303" s="122" t="s">
        <v>44</v>
      </c>
      <c r="AB303" s="123">
        <f>VLOOKUP(AA303,Sheet2!$A$2:$B$93,2,FALSE)</f>
        <v>89000</v>
      </c>
      <c r="AC303" s="124" t="s">
        <v>45</v>
      </c>
      <c r="AD303" s="123">
        <f>VLOOKUP(AC303,Sheet2!$A$2:$B$93,2,FALSE)</f>
        <v>0</v>
      </c>
      <c r="AE303" s="130" t="s">
        <v>46</v>
      </c>
      <c r="AF303" s="131">
        <f>VLOOKUP(AE303,Sheet2!$A$2:$B$93,2,FALSE)</f>
        <v>175000</v>
      </c>
      <c r="AG303" s="133" t="s">
        <v>102</v>
      </c>
      <c r="AH303" s="131">
        <f>VLOOKUP(AG303,Sheet2!$A$2:$B$93,2,FALSE)</f>
        <v>0</v>
      </c>
    </row>
    <row r="304" spans="1:34">
      <c r="A304" s="1">
        <v>303</v>
      </c>
      <c r="B304" s="2" t="s">
        <v>590</v>
      </c>
      <c r="C304" s="3" t="s">
        <v>448</v>
      </c>
      <c r="D304" s="4" t="s">
        <v>338</v>
      </c>
      <c r="E304" s="5" t="s">
        <v>777</v>
      </c>
      <c r="F304" s="6">
        <f t="shared" si="4"/>
        <v>1007917</v>
      </c>
      <c r="G304" s="91" t="s">
        <v>58</v>
      </c>
      <c r="H304" s="92">
        <f>VLOOKUP(G304,Sheet2!$A$2:$B$93,2,FALSE)</f>
        <v>50250</v>
      </c>
      <c r="I304" s="96" t="s">
        <v>50</v>
      </c>
      <c r="J304" s="92">
        <f>VLOOKUP(I304,Sheet2!$A$2:$B$93,2,FALSE)</f>
        <v>0</v>
      </c>
      <c r="K304" s="102" t="s">
        <v>110</v>
      </c>
      <c r="L304" s="101">
        <f>VLOOKUP(K304,Sheet2!$A$2:$B$93,2,FALSE)</f>
        <v>0</v>
      </c>
      <c r="M304" s="100" t="s">
        <v>67</v>
      </c>
      <c r="N304" s="101">
        <f>VLOOKUP(M304,Sheet2!$A$2:$B$93,2,FALSE)</f>
        <v>175000</v>
      </c>
      <c r="O304" s="7" t="s">
        <v>97</v>
      </c>
      <c r="P304" s="8">
        <f>VLOOKUP(O304,Sheet2!$A$2:$B$93,2,FALSE)</f>
        <v>68000</v>
      </c>
      <c r="Q304" s="7" t="s">
        <v>68</v>
      </c>
      <c r="R304" s="8">
        <f>VLOOKUP(Q304,Sheet2!$A$2:$B$93,2,FALSE)</f>
        <v>116000</v>
      </c>
      <c r="S304" s="107" t="s">
        <v>39</v>
      </c>
      <c r="T304" s="8">
        <f>VLOOKUP(S304,Sheet2!$A$2:$B$93,2,FALSE)</f>
        <v>311667</v>
      </c>
      <c r="U304" s="110" t="s">
        <v>90</v>
      </c>
      <c r="V304" s="111">
        <f>VLOOKUP(U304,Sheet2!$A$2:$B$93,2,FALSE)</f>
        <v>0</v>
      </c>
      <c r="W304" s="113" t="s">
        <v>160</v>
      </c>
      <c r="X304" s="111">
        <f>VLOOKUP(W304,Sheet2!$A$2:$B$93,2,FALSE)</f>
        <v>23000</v>
      </c>
      <c r="Y304" s="112" t="s">
        <v>130</v>
      </c>
      <c r="Z304" s="111">
        <f>VLOOKUP(Y304,Sheet2!$A$2:$B$93,2,FALSE)</f>
        <v>0</v>
      </c>
      <c r="AA304" s="122" t="s">
        <v>44</v>
      </c>
      <c r="AB304" s="123">
        <f>VLOOKUP(AA304,Sheet2!$A$2:$B$93,2,FALSE)</f>
        <v>89000</v>
      </c>
      <c r="AC304" s="124" t="s">
        <v>91</v>
      </c>
      <c r="AD304" s="123">
        <f>VLOOKUP(AC304,Sheet2!$A$2:$B$93,2,FALSE)</f>
        <v>0</v>
      </c>
      <c r="AE304" s="130" t="s">
        <v>46</v>
      </c>
      <c r="AF304" s="131">
        <f>VLOOKUP(AE304,Sheet2!$A$2:$B$93,2,FALSE)</f>
        <v>175000</v>
      </c>
      <c r="AG304" s="133" t="s">
        <v>102</v>
      </c>
      <c r="AH304" s="131">
        <f>VLOOKUP(AG304,Sheet2!$A$2:$B$93,2,FALSE)</f>
        <v>0</v>
      </c>
    </row>
    <row r="305" spans="1:34">
      <c r="A305" s="1">
        <v>304</v>
      </c>
      <c r="B305" s="2" t="s">
        <v>580</v>
      </c>
      <c r="C305" s="3" t="s">
        <v>120</v>
      </c>
      <c r="D305" s="4" t="s">
        <v>119</v>
      </c>
      <c r="E305" s="5" t="s">
        <v>777</v>
      </c>
      <c r="F305" s="6">
        <f t="shared" si="4"/>
        <v>1001034</v>
      </c>
      <c r="G305" s="91" t="s">
        <v>51</v>
      </c>
      <c r="H305" s="92">
        <f>VLOOKUP(G305,Sheet2!$A$2:$B$93,2,FALSE)</f>
        <v>230000</v>
      </c>
      <c r="I305" s="96" t="s">
        <v>199</v>
      </c>
      <c r="J305" s="92">
        <f>VLOOKUP(I305,Sheet2!$A$2:$B$93,2,FALSE)</f>
        <v>0</v>
      </c>
      <c r="K305" s="100" t="s">
        <v>179</v>
      </c>
      <c r="L305" s="101">
        <f>VLOOKUP(K305,Sheet2!$A$2:$B$93,2,FALSE)</f>
        <v>68000</v>
      </c>
      <c r="M305" s="100" t="s">
        <v>36</v>
      </c>
      <c r="N305" s="101">
        <f>VLOOKUP(M305,Sheet2!$A$2:$B$93,2,FALSE)</f>
        <v>27467</v>
      </c>
      <c r="O305" s="7" t="s">
        <v>137</v>
      </c>
      <c r="P305" s="8">
        <f>VLOOKUP(O305,Sheet2!$A$2:$B$93,2,FALSE)</f>
        <v>24900</v>
      </c>
      <c r="Q305" s="107" t="s">
        <v>39</v>
      </c>
      <c r="R305" s="8">
        <f>VLOOKUP(Q305,Sheet2!$A$2:$B$93,2,FALSE)</f>
        <v>311667</v>
      </c>
      <c r="S305" s="7" t="s">
        <v>97</v>
      </c>
      <c r="T305" s="8">
        <f>VLOOKUP(S305,Sheet2!$A$2:$B$93,2,FALSE)</f>
        <v>68000</v>
      </c>
      <c r="U305" s="110" t="s">
        <v>90</v>
      </c>
      <c r="V305" s="111">
        <f>VLOOKUP(U305,Sheet2!$A$2:$B$93,2,FALSE)</f>
        <v>0</v>
      </c>
      <c r="W305" s="113" t="s">
        <v>157</v>
      </c>
      <c r="X305" s="111">
        <f>VLOOKUP(W305,Sheet2!$A$2:$B$93,2,FALSE)</f>
        <v>37000</v>
      </c>
      <c r="Y305" s="113" t="s">
        <v>70</v>
      </c>
      <c r="Z305" s="111">
        <f>VLOOKUP(Y305,Sheet2!$A$2:$B$93,2,FALSE)</f>
        <v>145000</v>
      </c>
      <c r="AA305" s="122" t="s">
        <v>44</v>
      </c>
      <c r="AB305" s="123">
        <f>VLOOKUP(AA305,Sheet2!$A$2:$B$93,2,FALSE)</f>
        <v>89000</v>
      </c>
      <c r="AC305" s="124" t="s">
        <v>112</v>
      </c>
      <c r="AD305" s="123">
        <f>VLOOKUP(AC305,Sheet2!$A$2:$B$93,2,FALSE)</f>
        <v>0</v>
      </c>
      <c r="AE305" s="86" t="s">
        <v>71</v>
      </c>
      <c r="AF305" s="131">
        <f>VLOOKUP(AE305,Sheet2!$A$2:$B$93,2,FALSE)</f>
        <v>0</v>
      </c>
      <c r="AG305" s="133" t="s">
        <v>102</v>
      </c>
      <c r="AH305" s="131">
        <f>VLOOKUP(AG305,Sheet2!$A$2:$B$93,2,FALSE)</f>
        <v>0</v>
      </c>
    </row>
    <row r="306" spans="1:34">
      <c r="A306" s="1">
        <v>305</v>
      </c>
      <c r="B306" s="2" t="s">
        <v>572</v>
      </c>
      <c r="C306" s="3" t="s">
        <v>573</v>
      </c>
      <c r="D306" s="4" t="s">
        <v>572</v>
      </c>
      <c r="E306" s="5" t="s">
        <v>777</v>
      </c>
      <c r="F306" s="6">
        <f t="shared" si="4"/>
        <v>988150</v>
      </c>
      <c r="G306" s="91" t="s">
        <v>51</v>
      </c>
      <c r="H306" s="92">
        <f>VLOOKUP(G306,Sheet2!$A$2:$B$93,2,FALSE)</f>
        <v>230000</v>
      </c>
      <c r="I306" s="96" t="s">
        <v>50</v>
      </c>
      <c r="J306" s="92">
        <f>VLOOKUP(I306,Sheet2!$A$2:$B$93,2,FALSE)</f>
        <v>0</v>
      </c>
      <c r="K306" s="100" t="s">
        <v>185</v>
      </c>
      <c r="L306" s="101">
        <f>VLOOKUP(K306,Sheet2!$A$2:$B$93,2,FALSE)</f>
        <v>23400</v>
      </c>
      <c r="M306" s="100" t="s">
        <v>37</v>
      </c>
      <c r="N306" s="101">
        <f>VLOOKUP(M306,Sheet2!$A$2:$B$93,2,FALSE)</f>
        <v>56500</v>
      </c>
      <c r="O306" s="7" t="s">
        <v>122</v>
      </c>
      <c r="P306" s="8">
        <f>VLOOKUP(O306,Sheet2!$A$2:$B$93,2,FALSE)</f>
        <v>145000</v>
      </c>
      <c r="Q306" s="7" t="s">
        <v>159</v>
      </c>
      <c r="R306" s="8">
        <f>VLOOKUP(Q306,Sheet2!$A$2:$B$93,2,FALSE)</f>
        <v>46000</v>
      </c>
      <c r="S306" s="7" t="s">
        <v>97</v>
      </c>
      <c r="T306" s="8">
        <f>VLOOKUP(S306,Sheet2!$A$2:$B$93,2,FALSE)</f>
        <v>68000</v>
      </c>
      <c r="U306" s="114" t="s">
        <v>74</v>
      </c>
      <c r="V306" s="111">
        <f>VLOOKUP(U306,Sheet2!$A$2:$B$93,2,FALSE)</f>
        <v>37000</v>
      </c>
      <c r="W306" s="113" t="s">
        <v>60</v>
      </c>
      <c r="X306" s="111">
        <f>VLOOKUP(W306,Sheet2!$A$2:$B$93,2,FALSE)</f>
        <v>68000</v>
      </c>
      <c r="Y306" s="113" t="s">
        <v>80</v>
      </c>
      <c r="Z306" s="111">
        <f>VLOOKUP(Y306,Sheet2!$A$2:$B$93,2,FALSE)</f>
        <v>50250</v>
      </c>
      <c r="AA306" s="122" t="s">
        <v>44</v>
      </c>
      <c r="AB306" s="123">
        <f>VLOOKUP(AA306,Sheet2!$A$2:$B$93,2,FALSE)</f>
        <v>89000</v>
      </c>
      <c r="AC306" s="124" t="s">
        <v>62</v>
      </c>
      <c r="AD306" s="123">
        <f>VLOOKUP(AC306,Sheet2!$A$2:$B$93,2,FALSE)</f>
        <v>0</v>
      </c>
      <c r="AE306" s="130" t="s">
        <v>46</v>
      </c>
      <c r="AF306" s="131">
        <f>VLOOKUP(AE306,Sheet2!$A$2:$B$93,2,FALSE)</f>
        <v>175000</v>
      </c>
      <c r="AG306" s="133" t="s">
        <v>71</v>
      </c>
      <c r="AH306" s="131">
        <f>VLOOKUP(AG306,Sheet2!$A$2:$B$93,2,FALSE)</f>
        <v>0</v>
      </c>
    </row>
    <row r="307" spans="1:34">
      <c r="A307" s="1">
        <v>306</v>
      </c>
      <c r="B307" s="2" t="s">
        <v>475</v>
      </c>
      <c r="C307" s="3" t="s">
        <v>476</v>
      </c>
      <c r="D307" s="4" t="s">
        <v>475</v>
      </c>
      <c r="E307" s="5" t="s">
        <v>222</v>
      </c>
      <c r="F307" s="6">
        <f t="shared" si="4"/>
        <v>979384</v>
      </c>
      <c r="G307" s="94" t="s">
        <v>50</v>
      </c>
      <c r="H307" s="92">
        <f>VLOOKUP(G307,Sheet2!$A$2:$B$93,2,FALSE)</f>
        <v>0</v>
      </c>
      <c r="I307" s="95" t="s">
        <v>34</v>
      </c>
      <c r="J307" s="92">
        <f>VLOOKUP(I307,Sheet2!$A$2:$B$93,2,FALSE)</f>
        <v>37000</v>
      </c>
      <c r="K307" s="100" t="s">
        <v>36</v>
      </c>
      <c r="L307" s="101">
        <f>VLOOKUP(K307,Sheet2!$A$2:$B$93,2,FALSE)</f>
        <v>27467</v>
      </c>
      <c r="M307" s="100" t="s">
        <v>67</v>
      </c>
      <c r="N307" s="101">
        <f>VLOOKUP(M307,Sheet2!$A$2:$B$93,2,FALSE)</f>
        <v>175000</v>
      </c>
      <c r="O307" s="7" t="s">
        <v>97</v>
      </c>
      <c r="P307" s="8">
        <f>VLOOKUP(O307,Sheet2!$A$2:$B$93,2,FALSE)</f>
        <v>68000</v>
      </c>
      <c r="Q307" s="7" t="s">
        <v>85</v>
      </c>
      <c r="R307" s="8">
        <f>VLOOKUP(Q307,Sheet2!$A$2:$B$93,2,FALSE)</f>
        <v>0</v>
      </c>
      <c r="S307" s="107" t="s">
        <v>39</v>
      </c>
      <c r="T307" s="8">
        <f>VLOOKUP(S307,Sheet2!$A$2:$B$93,2,FALSE)</f>
        <v>311667</v>
      </c>
      <c r="U307" s="110" t="s">
        <v>41</v>
      </c>
      <c r="V307" s="111">
        <f>VLOOKUP(U307,Sheet2!$A$2:$B$93,2,FALSE)</f>
        <v>0</v>
      </c>
      <c r="W307" s="113" t="s">
        <v>43</v>
      </c>
      <c r="X307" s="111">
        <f>VLOOKUP(W307,Sheet2!$A$2:$B$93,2,FALSE)</f>
        <v>46000</v>
      </c>
      <c r="Y307" s="113" t="s">
        <v>80</v>
      </c>
      <c r="Z307" s="111">
        <f>VLOOKUP(Y307,Sheet2!$A$2:$B$93,2,FALSE)</f>
        <v>50250</v>
      </c>
      <c r="AA307" s="122" t="s">
        <v>44</v>
      </c>
      <c r="AB307" s="123">
        <f>VLOOKUP(AA307,Sheet2!$A$2:$B$93,2,FALSE)</f>
        <v>89000</v>
      </c>
      <c r="AC307" s="124" t="s">
        <v>112</v>
      </c>
      <c r="AD307" s="123">
        <f>VLOOKUP(AC307,Sheet2!$A$2:$B$93,2,FALSE)</f>
        <v>0</v>
      </c>
      <c r="AE307" s="130" t="s">
        <v>46</v>
      </c>
      <c r="AF307" s="131">
        <f>VLOOKUP(AE307,Sheet2!$A$2:$B$93,2,FALSE)</f>
        <v>175000</v>
      </c>
      <c r="AG307" s="133" t="s">
        <v>102</v>
      </c>
      <c r="AH307" s="131">
        <f>VLOOKUP(AG307,Sheet2!$A$2:$B$93,2,FALSE)</f>
        <v>0</v>
      </c>
    </row>
    <row r="308" spans="1:34">
      <c r="A308" s="1">
        <v>307</v>
      </c>
      <c r="B308" s="2" t="s">
        <v>460</v>
      </c>
      <c r="C308" s="3" t="s">
        <v>293</v>
      </c>
      <c r="D308" s="4" t="s">
        <v>294</v>
      </c>
      <c r="E308" s="5" t="s">
        <v>777</v>
      </c>
      <c r="F308" s="6">
        <f t="shared" si="4"/>
        <v>973917</v>
      </c>
      <c r="G308" s="94" t="s">
        <v>50</v>
      </c>
      <c r="H308" s="92">
        <f>VLOOKUP(G308,Sheet2!$A$2:$B$93,2,FALSE)</f>
        <v>0</v>
      </c>
      <c r="I308" s="95" t="s">
        <v>58</v>
      </c>
      <c r="J308" s="92">
        <f>VLOOKUP(I308,Sheet2!$A$2:$B$93,2,FALSE)</f>
        <v>50250</v>
      </c>
      <c r="K308" s="100" t="s">
        <v>147</v>
      </c>
      <c r="L308" s="101">
        <f>VLOOKUP(K308,Sheet2!$A$2:$B$93,2,FALSE)</f>
        <v>89000</v>
      </c>
      <c r="M308" s="102" t="s">
        <v>52</v>
      </c>
      <c r="N308" s="101">
        <f>VLOOKUP(M308,Sheet2!$A$2:$B$93,2,FALSE)</f>
        <v>0</v>
      </c>
      <c r="O308" s="7" t="s">
        <v>97</v>
      </c>
      <c r="P308" s="8">
        <f>VLOOKUP(O308,Sheet2!$A$2:$B$93,2,FALSE)</f>
        <v>68000</v>
      </c>
      <c r="Q308" s="82" t="s">
        <v>38</v>
      </c>
      <c r="R308" s="8">
        <f>VLOOKUP(Q308,Sheet2!$A$2:$B$93,2,FALSE)</f>
        <v>0</v>
      </c>
      <c r="S308" s="107" t="s">
        <v>39</v>
      </c>
      <c r="T308" s="8">
        <f>VLOOKUP(S308,Sheet2!$A$2:$B$93,2,FALSE)</f>
        <v>311667</v>
      </c>
      <c r="U308" s="114" t="s">
        <v>43</v>
      </c>
      <c r="V308" s="111">
        <f>VLOOKUP(U308,Sheet2!$A$2:$B$93,2,FALSE)</f>
        <v>46000</v>
      </c>
      <c r="W308" s="112" t="s">
        <v>205</v>
      </c>
      <c r="X308" s="111">
        <f>VLOOKUP(W308,Sheet2!$A$2:$B$93,2,FALSE)</f>
        <v>0</v>
      </c>
      <c r="Y308" s="113" t="s">
        <v>70</v>
      </c>
      <c r="Z308" s="111">
        <f>VLOOKUP(Y308,Sheet2!$A$2:$B$93,2,FALSE)</f>
        <v>145000</v>
      </c>
      <c r="AA308" s="122" t="s">
        <v>44</v>
      </c>
      <c r="AB308" s="123">
        <f>VLOOKUP(AA308,Sheet2!$A$2:$B$93,2,FALSE)</f>
        <v>89000</v>
      </c>
      <c r="AC308" s="124" t="s">
        <v>45</v>
      </c>
      <c r="AD308" s="123">
        <f>VLOOKUP(AC308,Sheet2!$A$2:$B$93,2,FALSE)</f>
        <v>0</v>
      </c>
      <c r="AE308" s="130" t="s">
        <v>46</v>
      </c>
      <c r="AF308" s="131">
        <f>VLOOKUP(AE308,Sheet2!$A$2:$B$93,2,FALSE)</f>
        <v>175000</v>
      </c>
      <c r="AG308" s="133" t="s">
        <v>102</v>
      </c>
      <c r="AH308" s="131">
        <f>VLOOKUP(AG308,Sheet2!$A$2:$B$93,2,FALSE)</f>
        <v>0</v>
      </c>
    </row>
    <row r="309" spans="1:34">
      <c r="A309" s="1">
        <v>308</v>
      </c>
      <c r="B309" s="2" t="s">
        <v>215</v>
      </c>
      <c r="C309" s="3" t="s">
        <v>458</v>
      </c>
      <c r="D309" s="4" t="s">
        <v>215</v>
      </c>
      <c r="E309" s="5" t="s">
        <v>777</v>
      </c>
      <c r="F309" s="6">
        <f t="shared" si="4"/>
        <v>968317</v>
      </c>
      <c r="G309" s="91" t="s">
        <v>58</v>
      </c>
      <c r="H309" s="92">
        <f>VLOOKUP(G309,Sheet2!$A$2:$B$93,2,FALSE)</f>
        <v>50250</v>
      </c>
      <c r="I309" s="96" t="s">
        <v>50</v>
      </c>
      <c r="J309" s="92">
        <f>VLOOKUP(I309,Sheet2!$A$2:$B$93,2,FALSE)</f>
        <v>0</v>
      </c>
      <c r="K309" s="100" t="s">
        <v>185</v>
      </c>
      <c r="L309" s="101">
        <f>VLOOKUP(K309,Sheet2!$A$2:$B$93,2,FALSE)</f>
        <v>23400</v>
      </c>
      <c r="M309" s="103" t="s">
        <v>153</v>
      </c>
      <c r="N309" s="101">
        <f>VLOOKUP(M309,Sheet2!$A$2:$B$93,2,FALSE)</f>
        <v>230000</v>
      </c>
      <c r="O309" s="82" t="s">
        <v>59</v>
      </c>
      <c r="P309" s="8">
        <f>VLOOKUP(O309,Sheet2!$A$2:$B$93,2,FALSE)</f>
        <v>0</v>
      </c>
      <c r="Q309" s="107" t="s">
        <v>39</v>
      </c>
      <c r="R309" s="8">
        <f>VLOOKUP(Q309,Sheet2!$A$2:$B$93,2,FALSE)</f>
        <v>311667</v>
      </c>
      <c r="S309" s="7" t="s">
        <v>68</v>
      </c>
      <c r="T309" s="8">
        <f>VLOOKUP(S309,Sheet2!$A$2:$B$93,2,FALSE)</f>
        <v>116000</v>
      </c>
      <c r="U309" s="117" t="s">
        <v>124</v>
      </c>
      <c r="V309" s="111">
        <f>VLOOKUP(U309,Sheet2!$A$2:$B$93,2,FALSE)</f>
        <v>37000</v>
      </c>
      <c r="W309" s="112" t="s">
        <v>205</v>
      </c>
      <c r="X309" s="111">
        <f>VLOOKUP(W309,Sheet2!$A$2:$B$93,2,FALSE)</f>
        <v>0</v>
      </c>
      <c r="Y309" s="112" t="s">
        <v>180</v>
      </c>
      <c r="Z309" s="111">
        <f>VLOOKUP(Y309,Sheet2!$A$2:$B$93,2,FALSE)</f>
        <v>0</v>
      </c>
      <c r="AA309" s="125" t="s">
        <v>217</v>
      </c>
      <c r="AB309" s="123">
        <f>VLOOKUP(AA309,Sheet2!$A$2:$B$93,2,FALSE)</f>
        <v>0</v>
      </c>
      <c r="AC309" s="124" t="s">
        <v>45</v>
      </c>
      <c r="AD309" s="123">
        <f>VLOOKUP(AC309,Sheet2!$A$2:$B$93,2,FALSE)</f>
        <v>0</v>
      </c>
      <c r="AE309" s="130" t="s">
        <v>46</v>
      </c>
      <c r="AF309" s="131">
        <f>VLOOKUP(AE309,Sheet2!$A$2:$B$93,2,FALSE)</f>
        <v>175000</v>
      </c>
      <c r="AG309" s="134" t="s">
        <v>63</v>
      </c>
      <c r="AH309" s="131">
        <f>VLOOKUP(AG309,Sheet2!$A$2:$B$93,2,FALSE)</f>
        <v>25000</v>
      </c>
    </row>
    <row r="310" spans="1:34">
      <c r="A310" s="1">
        <v>309</v>
      </c>
      <c r="B310" s="2" t="s">
        <v>492</v>
      </c>
      <c r="C310" s="3" t="s">
        <v>493</v>
      </c>
      <c r="D310" s="4" t="s">
        <v>494</v>
      </c>
      <c r="E310" s="5" t="s">
        <v>777</v>
      </c>
      <c r="F310" s="6">
        <f t="shared" si="4"/>
        <v>952784</v>
      </c>
      <c r="G310" s="94" t="s">
        <v>84</v>
      </c>
      <c r="H310" s="92">
        <f>VLOOKUP(G310,Sheet2!$A$2:$B$93,2,FALSE)</f>
        <v>0</v>
      </c>
      <c r="I310" s="95" t="s">
        <v>51</v>
      </c>
      <c r="J310" s="92">
        <f>VLOOKUP(I310,Sheet2!$A$2:$B$93,2,FALSE)</f>
        <v>230000</v>
      </c>
      <c r="K310" s="100" t="s">
        <v>185</v>
      </c>
      <c r="L310" s="101">
        <f>VLOOKUP(K310,Sheet2!$A$2:$B$93,2,FALSE)</f>
        <v>23400</v>
      </c>
      <c r="M310" s="100" t="s">
        <v>36</v>
      </c>
      <c r="N310" s="101">
        <f>VLOOKUP(M310,Sheet2!$A$2:$B$93,2,FALSE)</f>
        <v>27467</v>
      </c>
      <c r="O310" s="82" t="s">
        <v>59</v>
      </c>
      <c r="P310" s="8">
        <f>VLOOKUP(O310,Sheet2!$A$2:$B$93,2,FALSE)</f>
        <v>0</v>
      </c>
      <c r="Q310" s="82" t="s">
        <v>38</v>
      </c>
      <c r="R310" s="8">
        <f>VLOOKUP(Q310,Sheet2!$A$2:$B$93,2,FALSE)</f>
        <v>0</v>
      </c>
      <c r="S310" s="107" t="s">
        <v>39</v>
      </c>
      <c r="T310" s="8">
        <f>VLOOKUP(S310,Sheet2!$A$2:$B$93,2,FALSE)</f>
        <v>311667</v>
      </c>
      <c r="U310" s="114" t="s">
        <v>43</v>
      </c>
      <c r="V310" s="111">
        <f>VLOOKUP(U310,Sheet2!$A$2:$B$93,2,FALSE)</f>
        <v>46000</v>
      </c>
      <c r="W310" s="112" t="s">
        <v>123</v>
      </c>
      <c r="X310" s="111">
        <f>VLOOKUP(W310,Sheet2!$A$2:$B$93,2,FALSE)</f>
        <v>0</v>
      </c>
      <c r="Y310" s="113" t="s">
        <v>80</v>
      </c>
      <c r="Z310" s="111">
        <f>VLOOKUP(Y310,Sheet2!$A$2:$B$93,2,FALSE)</f>
        <v>50250</v>
      </c>
      <c r="AA310" s="122" t="s">
        <v>44</v>
      </c>
      <c r="AB310" s="123">
        <f>VLOOKUP(AA310,Sheet2!$A$2:$B$93,2,FALSE)</f>
        <v>89000</v>
      </c>
      <c r="AC310" s="124" t="s">
        <v>45</v>
      </c>
      <c r="AD310" s="123">
        <f>VLOOKUP(AC310,Sheet2!$A$2:$B$93,2,FALSE)</f>
        <v>0</v>
      </c>
      <c r="AE310" s="130" t="s">
        <v>46</v>
      </c>
      <c r="AF310" s="131">
        <f>VLOOKUP(AE310,Sheet2!$A$2:$B$93,2,FALSE)</f>
        <v>175000</v>
      </c>
      <c r="AG310" s="133" t="s">
        <v>102</v>
      </c>
      <c r="AH310" s="131">
        <f>VLOOKUP(AG310,Sheet2!$A$2:$B$93,2,FALSE)</f>
        <v>0</v>
      </c>
    </row>
    <row r="311" spans="1:34">
      <c r="A311" s="1">
        <v>310</v>
      </c>
      <c r="B311" s="2" t="s">
        <v>529</v>
      </c>
      <c r="C311" s="3" t="s">
        <v>530</v>
      </c>
      <c r="D311" s="4" t="s">
        <v>531</v>
      </c>
      <c r="E311" s="5" t="s">
        <v>777</v>
      </c>
      <c r="F311" s="6">
        <f t="shared" si="4"/>
        <v>927967</v>
      </c>
      <c r="G311" s="91" t="s">
        <v>51</v>
      </c>
      <c r="H311" s="92">
        <f>VLOOKUP(G311,Sheet2!$A$2:$B$93,2,FALSE)</f>
        <v>230000</v>
      </c>
      <c r="I311" s="95" t="s">
        <v>101</v>
      </c>
      <c r="J311" s="92">
        <f>VLOOKUP(I311,Sheet2!$A$2:$B$93,2,FALSE)</f>
        <v>89000</v>
      </c>
      <c r="K311" s="100" t="s">
        <v>36</v>
      </c>
      <c r="L311" s="101">
        <f>VLOOKUP(K311,Sheet2!$A$2:$B$93,2,FALSE)</f>
        <v>27467</v>
      </c>
      <c r="M311" s="100" t="s">
        <v>67</v>
      </c>
      <c r="N311" s="101">
        <f>VLOOKUP(M311,Sheet2!$A$2:$B$93,2,FALSE)</f>
        <v>175000</v>
      </c>
      <c r="O311" s="7" t="s">
        <v>53</v>
      </c>
      <c r="P311" s="8">
        <f>VLOOKUP(O311,Sheet2!$A$2:$B$93,2,FALSE)</f>
        <v>56500</v>
      </c>
      <c r="Q311" s="7" t="s">
        <v>68</v>
      </c>
      <c r="R311" s="8">
        <f>VLOOKUP(Q311,Sheet2!$A$2:$B$93,2,FALSE)</f>
        <v>116000</v>
      </c>
      <c r="S311" s="82" t="s">
        <v>59</v>
      </c>
      <c r="T311" s="8">
        <f>VLOOKUP(S311,Sheet2!$A$2:$B$93,2,FALSE)</f>
        <v>0</v>
      </c>
      <c r="U311" s="110" t="s">
        <v>41</v>
      </c>
      <c r="V311" s="111">
        <f>VLOOKUP(U311,Sheet2!$A$2:$B$93,2,FALSE)</f>
        <v>0</v>
      </c>
      <c r="W311" s="112" t="s">
        <v>205</v>
      </c>
      <c r="X311" s="111">
        <f>VLOOKUP(W311,Sheet2!$A$2:$B$93,2,FALSE)</f>
        <v>0</v>
      </c>
      <c r="Y311" s="113" t="s">
        <v>70</v>
      </c>
      <c r="Z311" s="111">
        <f>VLOOKUP(Y311,Sheet2!$A$2:$B$93,2,FALSE)</f>
        <v>145000</v>
      </c>
      <c r="AA311" s="125" t="s">
        <v>45</v>
      </c>
      <c r="AB311" s="123">
        <f>VLOOKUP(AA311,Sheet2!$A$2:$B$93,2,FALSE)</f>
        <v>0</v>
      </c>
      <c r="AC311" s="126" t="s">
        <v>55</v>
      </c>
      <c r="AD311" s="123">
        <f>VLOOKUP(AC311,Sheet2!$A$2:$B$93,2,FALSE)</f>
        <v>89000</v>
      </c>
      <c r="AE311" s="86" t="s">
        <v>72</v>
      </c>
      <c r="AF311" s="131">
        <f>VLOOKUP(AE311,Sheet2!$A$2:$B$93,2,FALSE)</f>
        <v>0</v>
      </c>
      <c r="AG311" s="133" t="s">
        <v>102</v>
      </c>
      <c r="AH311" s="131">
        <f>VLOOKUP(AG311,Sheet2!$A$2:$B$93,2,FALSE)</f>
        <v>0</v>
      </c>
    </row>
    <row r="312" spans="1:34">
      <c r="A312" s="1">
        <v>311</v>
      </c>
      <c r="B312" s="2" t="s">
        <v>213</v>
      </c>
      <c r="C312" s="3" t="s">
        <v>214</v>
      </c>
      <c r="D312" s="4" t="s">
        <v>215</v>
      </c>
      <c r="E312" s="5" t="s">
        <v>777</v>
      </c>
      <c r="F312" s="6">
        <f t="shared" si="4"/>
        <v>927000</v>
      </c>
      <c r="G312" s="91" t="s">
        <v>34</v>
      </c>
      <c r="H312" s="92">
        <f>VLOOKUP(G312,Sheet2!$A$2:$B$93,2,FALSE)</f>
        <v>37000</v>
      </c>
      <c r="I312" s="95" t="s">
        <v>51</v>
      </c>
      <c r="J312" s="92">
        <f>VLOOKUP(I312,Sheet2!$A$2:$B$93,2,FALSE)</f>
        <v>230000</v>
      </c>
      <c r="K312" s="102" t="s">
        <v>110</v>
      </c>
      <c r="L312" s="101">
        <f>VLOOKUP(K312,Sheet2!$A$2:$B$93,2,FALSE)</f>
        <v>0</v>
      </c>
      <c r="M312" s="100" t="s">
        <v>147</v>
      </c>
      <c r="N312" s="101">
        <f>VLOOKUP(M312,Sheet2!$A$2:$B$93,2,FALSE)</f>
        <v>89000</v>
      </c>
      <c r="O312" s="82" t="s">
        <v>38</v>
      </c>
      <c r="P312" s="8">
        <f>VLOOKUP(O312,Sheet2!$A$2:$B$93,2,FALSE)</f>
        <v>0</v>
      </c>
      <c r="Q312" s="7" t="s">
        <v>68</v>
      </c>
      <c r="R312" s="8">
        <f>VLOOKUP(Q312,Sheet2!$A$2:$B$93,2,FALSE)</f>
        <v>116000</v>
      </c>
      <c r="S312" s="107" t="s">
        <v>216</v>
      </c>
      <c r="T312" s="8">
        <f>VLOOKUP(S312,Sheet2!$A$2:$B$93,2,FALSE)</f>
        <v>145000</v>
      </c>
      <c r="U312" s="114" t="s">
        <v>43</v>
      </c>
      <c r="V312" s="111">
        <f>VLOOKUP(U312,Sheet2!$A$2:$B$93,2,FALSE)</f>
        <v>46000</v>
      </c>
      <c r="W312" s="112" t="s">
        <v>205</v>
      </c>
      <c r="X312" s="111">
        <f>VLOOKUP(W312,Sheet2!$A$2:$B$93,2,FALSE)</f>
        <v>0</v>
      </c>
      <c r="Y312" s="112" t="s">
        <v>166</v>
      </c>
      <c r="Z312" s="111">
        <f>VLOOKUP(Y312,Sheet2!$A$2:$B$93,2,FALSE)</f>
        <v>0</v>
      </c>
      <c r="AA312" s="125" t="s">
        <v>217</v>
      </c>
      <c r="AB312" s="123">
        <f>VLOOKUP(AA312,Sheet2!$A$2:$B$93,2,FALSE)</f>
        <v>0</v>
      </c>
      <c r="AC312" s="126" t="s">
        <v>55</v>
      </c>
      <c r="AD312" s="123">
        <f>VLOOKUP(AC312,Sheet2!$A$2:$B$93,2,FALSE)</f>
        <v>89000</v>
      </c>
      <c r="AE312" s="130" t="s">
        <v>46</v>
      </c>
      <c r="AF312" s="131">
        <f>VLOOKUP(AE312,Sheet2!$A$2:$B$93,2,FALSE)</f>
        <v>175000</v>
      </c>
      <c r="AG312" s="133" t="s">
        <v>102</v>
      </c>
      <c r="AH312" s="131">
        <f>VLOOKUP(AG312,Sheet2!$A$2:$B$93,2,FALSE)</f>
        <v>0</v>
      </c>
    </row>
    <row r="313" spans="1:34">
      <c r="A313" s="1">
        <v>312</v>
      </c>
      <c r="B313" s="2" t="s">
        <v>339</v>
      </c>
      <c r="C313" s="3" t="s">
        <v>340</v>
      </c>
      <c r="D313" s="4" t="s">
        <v>339</v>
      </c>
      <c r="E313" s="5" t="s">
        <v>777</v>
      </c>
      <c r="F313" s="6">
        <f t="shared" si="4"/>
        <v>918833</v>
      </c>
      <c r="G313" s="91" t="s">
        <v>77</v>
      </c>
      <c r="H313" s="92">
        <f>VLOOKUP(G313,Sheet2!$A$2:$B$93,2,FALSE)</f>
        <v>413333</v>
      </c>
      <c r="I313" s="96" t="s">
        <v>50</v>
      </c>
      <c r="J313" s="92">
        <f>VLOOKUP(I313,Sheet2!$A$2:$B$93,2,FALSE)</f>
        <v>0</v>
      </c>
      <c r="K313" s="100" t="s">
        <v>37</v>
      </c>
      <c r="L313" s="101">
        <f>VLOOKUP(K313,Sheet2!$A$2:$B$93,2,FALSE)</f>
        <v>56500</v>
      </c>
      <c r="M313" s="103" t="s">
        <v>153</v>
      </c>
      <c r="N313" s="101">
        <f>VLOOKUP(M313,Sheet2!$A$2:$B$93,2,FALSE)</f>
        <v>230000</v>
      </c>
      <c r="O313" s="7" t="s">
        <v>122</v>
      </c>
      <c r="P313" s="8">
        <f>VLOOKUP(O313,Sheet2!$A$2:$B$93,2,FALSE)</f>
        <v>145000</v>
      </c>
      <c r="Q313" s="7" t="s">
        <v>78</v>
      </c>
      <c r="R313" s="8">
        <f>VLOOKUP(Q313,Sheet2!$A$2:$B$93,2,FALSE)</f>
        <v>37000</v>
      </c>
      <c r="S313" s="82" t="s">
        <v>59</v>
      </c>
      <c r="T313" s="8">
        <f>VLOOKUP(S313,Sheet2!$A$2:$B$93,2,FALSE)</f>
        <v>0</v>
      </c>
      <c r="U313" s="110" t="s">
        <v>130</v>
      </c>
      <c r="V313" s="111">
        <f>VLOOKUP(U313,Sheet2!$A$2:$B$93,2,FALSE)</f>
        <v>0</v>
      </c>
      <c r="W313" s="112" t="s">
        <v>123</v>
      </c>
      <c r="X313" s="111">
        <f>VLOOKUP(W313,Sheet2!$A$2:$B$93,2,FALSE)</f>
        <v>0</v>
      </c>
      <c r="Y313" s="113" t="s">
        <v>124</v>
      </c>
      <c r="Z313" s="111">
        <f>VLOOKUP(Y313,Sheet2!$A$2:$B$93,2,FALSE)</f>
        <v>37000</v>
      </c>
      <c r="AA313" s="125" t="s">
        <v>217</v>
      </c>
      <c r="AB313" s="123">
        <f>VLOOKUP(AA313,Sheet2!$A$2:$B$93,2,FALSE)</f>
        <v>0</v>
      </c>
      <c r="AC313" s="124" t="s">
        <v>62</v>
      </c>
      <c r="AD313" s="123">
        <f>VLOOKUP(AC313,Sheet2!$A$2:$B$93,2,FALSE)</f>
        <v>0</v>
      </c>
      <c r="AE313" s="86" t="s">
        <v>72</v>
      </c>
      <c r="AF313" s="131">
        <f>VLOOKUP(AE313,Sheet2!$A$2:$B$93,2,FALSE)</f>
        <v>0</v>
      </c>
      <c r="AG313" s="133" t="s">
        <v>47</v>
      </c>
      <c r="AH313" s="131">
        <f>VLOOKUP(AG313,Sheet2!$A$2:$B$93,2,FALSE)</f>
        <v>0</v>
      </c>
    </row>
    <row r="314" spans="1:34">
      <c r="A314" s="1">
        <v>313</v>
      </c>
      <c r="B314" s="2" t="s">
        <v>668</v>
      </c>
      <c r="C314" s="3" t="s">
        <v>669</v>
      </c>
      <c r="D314" s="4" t="s">
        <v>668</v>
      </c>
      <c r="E314" s="5" t="s">
        <v>777</v>
      </c>
      <c r="F314" s="6">
        <f t="shared" si="4"/>
        <v>913417</v>
      </c>
      <c r="G314" s="91" t="s">
        <v>58</v>
      </c>
      <c r="H314" s="92">
        <f>VLOOKUP(G314,Sheet2!$A$2:$B$93,2,FALSE)</f>
        <v>50250</v>
      </c>
      <c r="I314" s="95" t="s">
        <v>101</v>
      </c>
      <c r="J314" s="92">
        <f>VLOOKUP(I314,Sheet2!$A$2:$B$93,2,FALSE)</f>
        <v>89000</v>
      </c>
      <c r="K314" s="100" t="s">
        <v>37</v>
      </c>
      <c r="L314" s="101">
        <f>VLOOKUP(K314,Sheet2!$A$2:$B$93,2,FALSE)</f>
        <v>56500</v>
      </c>
      <c r="M314" s="100" t="s">
        <v>670</v>
      </c>
      <c r="N314" s="101">
        <f>VLOOKUP(M314,Sheet2!$A$2:$B$93,2,FALSE)</f>
        <v>0</v>
      </c>
      <c r="O314" s="7" t="s">
        <v>97</v>
      </c>
      <c r="P314" s="8">
        <f>VLOOKUP(O314,Sheet2!$A$2:$B$93,2,FALSE)</f>
        <v>68000</v>
      </c>
      <c r="Q314" s="107" t="s">
        <v>39</v>
      </c>
      <c r="R314" s="8">
        <f>VLOOKUP(Q314,Sheet2!$A$2:$B$93,2,FALSE)</f>
        <v>311667</v>
      </c>
      <c r="S314" s="82" t="s">
        <v>59</v>
      </c>
      <c r="T314" s="8">
        <f>VLOOKUP(S314,Sheet2!$A$2:$B$93,2,FALSE)</f>
        <v>0</v>
      </c>
      <c r="U314" s="110" t="s">
        <v>166</v>
      </c>
      <c r="V314" s="111">
        <f>VLOOKUP(U314,Sheet2!$A$2:$B$93,2,FALSE)</f>
        <v>0</v>
      </c>
      <c r="W314" s="113" t="s">
        <v>157</v>
      </c>
      <c r="X314" s="111">
        <f>VLOOKUP(W314,Sheet2!$A$2:$B$93,2,FALSE)</f>
        <v>37000</v>
      </c>
      <c r="Y314" s="113" t="s">
        <v>124</v>
      </c>
      <c r="Z314" s="111">
        <f>VLOOKUP(Y314,Sheet2!$A$2:$B$93,2,FALSE)</f>
        <v>37000</v>
      </c>
      <c r="AA314" s="122" t="s">
        <v>44</v>
      </c>
      <c r="AB314" s="123">
        <f>VLOOKUP(AA314,Sheet2!$A$2:$B$93,2,FALSE)</f>
        <v>89000</v>
      </c>
      <c r="AC314" s="124" t="s">
        <v>45</v>
      </c>
      <c r="AD314" s="123">
        <f>VLOOKUP(AC314,Sheet2!$A$2:$B$93,2,FALSE)</f>
        <v>0</v>
      </c>
      <c r="AE314" s="130" t="s">
        <v>46</v>
      </c>
      <c r="AF314" s="131">
        <f>VLOOKUP(AE314,Sheet2!$A$2:$B$93,2,FALSE)</f>
        <v>175000</v>
      </c>
      <c r="AG314" s="133" t="s">
        <v>47</v>
      </c>
      <c r="AH314" s="131">
        <f>VLOOKUP(AG314,Sheet2!$A$2:$B$93,2,FALSE)</f>
        <v>0</v>
      </c>
    </row>
    <row r="315" spans="1:34">
      <c r="A315" s="1">
        <v>314</v>
      </c>
      <c r="B315" s="2" t="s">
        <v>658</v>
      </c>
      <c r="C315" s="3" t="s">
        <v>656</v>
      </c>
      <c r="D315" s="4" t="s">
        <v>657</v>
      </c>
      <c r="E315" s="5" t="s">
        <v>777</v>
      </c>
      <c r="F315" s="6">
        <f t="shared" si="4"/>
        <v>912000</v>
      </c>
      <c r="G315" s="91" t="s">
        <v>51</v>
      </c>
      <c r="H315" s="92">
        <f>VLOOKUP(G315,Sheet2!$A$2:$B$93,2,FALSE)</f>
        <v>230000</v>
      </c>
      <c r="I315" s="95" t="s">
        <v>101</v>
      </c>
      <c r="J315" s="92">
        <f>VLOOKUP(I315,Sheet2!$A$2:$B$93,2,FALSE)</f>
        <v>89000</v>
      </c>
      <c r="K315" s="104" t="s">
        <v>52</v>
      </c>
      <c r="L315" s="101">
        <f>VLOOKUP(K315,Sheet2!$A$2:$B$93,2,FALSE)</f>
        <v>0</v>
      </c>
      <c r="M315" s="105" t="s">
        <v>67</v>
      </c>
      <c r="N315" s="101">
        <f>VLOOKUP(M315,Sheet2!$A$2:$B$93,2,FALSE)</f>
        <v>175000</v>
      </c>
      <c r="O315" s="7" t="s">
        <v>68</v>
      </c>
      <c r="P315" s="8">
        <f>VLOOKUP(O315,Sheet2!$A$2:$B$93,2,FALSE)</f>
        <v>116000</v>
      </c>
      <c r="Q315" s="7" t="s">
        <v>97</v>
      </c>
      <c r="R315" s="8">
        <f>VLOOKUP(Q315,Sheet2!$A$2:$B$93,2,FALSE)</f>
        <v>68000</v>
      </c>
      <c r="S315" s="82" t="s">
        <v>59</v>
      </c>
      <c r="T315" s="8">
        <f>VLOOKUP(S315,Sheet2!$A$2:$B$93,2,FALSE)</f>
        <v>0</v>
      </c>
      <c r="U315" s="110" t="s">
        <v>90</v>
      </c>
      <c r="V315" s="111">
        <f>VLOOKUP(U315,Sheet2!$A$2:$B$93,2,FALSE)</f>
        <v>0</v>
      </c>
      <c r="W315" s="110" t="s">
        <v>205</v>
      </c>
      <c r="X315" s="111">
        <f>VLOOKUP(W315,Sheet2!$A$2:$B$93,2,FALSE)</f>
        <v>0</v>
      </c>
      <c r="Y315" s="114" t="s">
        <v>70</v>
      </c>
      <c r="Z315" s="111">
        <f>VLOOKUP(Y315,Sheet2!$A$2:$B$93,2,FALSE)</f>
        <v>145000</v>
      </c>
      <c r="AA315" s="125" t="s">
        <v>45</v>
      </c>
      <c r="AB315" s="123">
        <f>VLOOKUP(AA315,Sheet2!$A$2:$B$93,2,FALSE)</f>
        <v>0</v>
      </c>
      <c r="AC315" s="127" t="s">
        <v>55</v>
      </c>
      <c r="AD315" s="123">
        <f>VLOOKUP(AC315,Sheet2!$A$2:$B$93,2,FALSE)</f>
        <v>89000</v>
      </c>
      <c r="AE315" s="86" t="s">
        <v>102</v>
      </c>
      <c r="AF315" s="131">
        <f>VLOOKUP(AE315,Sheet2!$A$2:$B$93,2,FALSE)</f>
        <v>0</v>
      </c>
      <c r="AG315" s="133" t="s">
        <v>47</v>
      </c>
      <c r="AH315" s="131">
        <f>VLOOKUP(AG315,Sheet2!$A$2:$B$93,2,FALSE)</f>
        <v>0</v>
      </c>
    </row>
    <row r="316" spans="1:34">
      <c r="A316" s="1">
        <v>315</v>
      </c>
      <c r="B316" s="2" t="s">
        <v>619</v>
      </c>
      <c r="C316" s="3" t="s">
        <v>620</v>
      </c>
      <c r="D316" s="4" t="s">
        <v>619</v>
      </c>
      <c r="E316" s="5" t="s">
        <v>777</v>
      </c>
      <c r="F316" s="6">
        <f t="shared" si="4"/>
        <v>906784</v>
      </c>
      <c r="G316" s="91" t="s">
        <v>51</v>
      </c>
      <c r="H316" s="92">
        <f>VLOOKUP(G316,Sheet2!$A$2:$B$93,2,FALSE)</f>
        <v>230000</v>
      </c>
      <c r="I316" s="96" t="s">
        <v>50</v>
      </c>
      <c r="J316" s="92">
        <f>VLOOKUP(I316,Sheet2!$A$2:$B$93,2,FALSE)</f>
        <v>0</v>
      </c>
      <c r="K316" s="100" t="s">
        <v>185</v>
      </c>
      <c r="L316" s="101">
        <f>VLOOKUP(K316,Sheet2!$A$2:$B$93,2,FALSE)</f>
        <v>23400</v>
      </c>
      <c r="M316" s="100" t="s">
        <v>36</v>
      </c>
      <c r="N316" s="101">
        <f>VLOOKUP(M316,Sheet2!$A$2:$B$93,2,FALSE)</f>
        <v>27467</v>
      </c>
      <c r="O316" s="82" t="s">
        <v>59</v>
      </c>
      <c r="P316" s="8">
        <f>VLOOKUP(O316,Sheet2!$A$2:$B$93,2,FALSE)</f>
        <v>0</v>
      </c>
      <c r="Q316" s="107" t="s">
        <v>39</v>
      </c>
      <c r="R316" s="8">
        <f>VLOOKUP(Q316,Sheet2!$A$2:$B$93,2,FALSE)</f>
        <v>311667</v>
      </c>
      <c r="S316" s="7" t="s">
        <v>85</v>
      </c>
      <c r="T316" s="8">
        <f>VLOOKUP(S316,Sheet2!$A$2:$B$93,2,FALSE)</f>
        <v>0</v>
      </c>
      <c r="U316" s="110" t="s">
        <v>41</v>
      </c>
      <c r="V316" s="111">
        <f>VLOOKUP(U316,Sheet2!$A$2:$B$93,2,FALSE)</f>
        <v>0</v>
      </c>
      <c r="W316" s="113" t="s">
        <v>80</v>
      </c>
      <c r="X316" s="111">
        <f>VLOOKUP(W316,Sheet2!$A$2:$B$93,2,FALSE)</f>
        <v>50250</v>
      </c>
      <c r="Y316" s="112" t="s">
        <v>123</v>
      </c>
      <c r="Z316" s="111">
        <f>VLOOKUP(Y316,Sheet2!$A$2:$B$93,2,FALSE)</f>
        <v>0</v>
      </c>
      <c r="AA316" s="122" t="s">
        <v>44</v>
      </c>
      <c r="AB316" s="123">
        <f>VLOOKUP(AA316,Sheet2!$A$2:$B$93,2,FALSE)</f>
        <v>89000</v>
      </c>
      <c r="AC316" s="124" t="s">
        <v>91</v>
      </c>
      <c r="AD316" s="123">
        <f>VLOOKUP(AC316,Sheet2!$A$2:$B$93,2,FALSE)</f>
        <v>0</v>
      </c>
      <c r="AE316" s="130" t="s">
        <v>46</v>
      </c>
      <c r="AF316" s="131">
        <f>VLOOKUP(AE316,Sheet2!$A$2:$B$93,2,FALSE)</f>
        <v>175000</v>
      </c>
      <c r="AG316" s="133" t="s">
        <v>102</v>
      </c>
      <c r="AH316" s="131">
        <f>VLOOKUP(AG316,Sheet2!$A$2:$B$93,2,FALSE)</f>
        <v>0</v>
      </c>
    </row>
    <row r="317" spans="1:34">
      <c r="A317" s="1">
        <v>316</v>
      </c>
      <c r="B317" s="2" t="s">
        <v>398</v>
      </c>
      <c r="C317" s="3" t="s">
        <v>396</v>
      </c>
      <c r="D317" s="4" t="s">
        <v>397</v>
      </c>
      <c r="E317" s="5" t="s">
        <v>777</v>
      </c>
      <c r="F317" s="6">
        <f t="shared" si="4"/>
        <v>902467</v>
      </c>
      <c r="G317" s="94" t="s">
        <v>84</v>
      </c>
      <c r="H317" s="92">
        <f>VLOOKUP(G317,Sheet2!$A$2:$B$93,2,FALSE)</f>
        <v>0</v>
      </c>
      <c r="I317" s="95" t="s">
        <v>51</v>
      </c>
      <c r="J317" s="92">
        <f>VLOOKUP(I317,Sheet2!$A$2:$B$93,2,FALSE)</f>
        <v>230000</v>
      </c>
      <c r="K317" s="100" t="s">
        <v>37</v>
      </c>
      <c r="L317" s="101">
        <f>VLOOKUP(K317,Sheet2!$A$2:$B$93,2,FALSE)</f>
        <v>56500</v>
      </c>
      <c r="M317" s="100" t="s">
        <v>36</v>
      </c>
      <c r="N317" s="101">
        <f>VLOOKUP(M317,Sheet2!$A$2:$B$93,2,FALSE)</f>
        <v>27467</v>
      </c>
      <c r="O317" s="7" t="s">
        <v>274</v>
      </c>
      <c r="P317" s="8">
        <f>VLOOKUP(O317,Sheet2!$A$2:$B$93,2,FALSE)</f>
        <v>56500</v>
      </c>
      <c r="Q317" s="7" t="s">
        <v>97</v>
      </c>
      <c r="R317" s="8">
        <f>VLOOKUP(Q317,Sheet2!$A$2:$B$93,2,FALSE)</f>
        <v>68000</v>
      </c>
      <c r="S317" s="82" t="s">
        <v>59</v>
      </c>
      <c r="T317" s="8">
        <f>VLOOKUP(S317,Sheet2!$A$2:$B$93,2,FALSE)</f>
        <v>0</v>
      </c>
      <c r="U317" s="114" t="s">
        <v>61</v>
      </c>
      <c r="V317" s="111">
        <f>VLOOKUP(U317,Sheet2!$A$2:$B$93,2,FALSE)</f>
        <v>230000</v>
      </c>
      <c r="W317" s="112" t="s">
        <v>166</v>
      </c>
      <c r="X317" s="111">
        <f>VLOOKUP(W317,Sheet2!$A$2:$B$93,2,FALSE)</f>
        <v>0</v>
      </c>
      <c r="Y317" s="113" t="s">
        <v>70</v>
      </c>
      <c r="Z317" s="111">
        <f>VLOOKUP(Y317,Sheet2!$A$2:$B$93,2,FALSE)</f>
        <v>145000</v>
      </c>
      <c r="AA317" s="122" t="s">
        <v>44</v>
      </c>
      <c r="AB317" s="123">
        <f>VLOOKUP(AA317,Sheet2!$A$2:$B$93,2,FALSE)</f>
        <v>89000</v>
      </c>
      <c r="AC317" s="124" t="s">
        <v>45</v>
      </c>
      <c r="AD317" s="123">
        <f>VLOOKUP(AC317,Sheet2!$A$2:$B$93,2,FALSE)</f>
        <v>0</v>
      </c>
      <c r="AE317" s="86" t="s">
        <v>102</v>
      </c>
      <c r="AF317" s="131">
        <f>VLOOKUP(AE317,Sheet2!$A$2:$B$93,2,FALSE)</f>
        <v>0</v>
      </c>
      <c r="AG317" s="133" t="s">
        <v>47</v>
      </c>
      <c r="AH317" s="131">
        <f>VLOOKUP(AG317,Sheet2!$A$2:$B$93,2,FALSE)</f>
        <v>0</v>
      </c>
    </row>
    <row r="318" spans="1:34">
      <c r="A318" s="1">
        <v>317</v>
      </c>
      <c r="B318" s="2" t="s">
        <v>183</v>
      </c>
      <c r="C318" s="3" t="s">
        <v>184</v>
      </c>
      <c r="D318" s="4" t="s">
        <v>118</v>
      </c>
      <c r="E318" s="5" t="s">
        <v>777</v>
      </c>
      <c r="F318" s="6">
        <f t="shared" si="4"/>
        <v>902300</v>
      </c>
      <c r="G318" s="91" t="s">
        <v>34</v>
      </c>
      <c r="H318" s="92">
        <f>VLOOKUP(G318,Sheet2!$A$2:$B$93,2,FALSE)</f>
        <v>37000</v>
      </c>
      <c r="I318" s="93" t="s">
        <v>94</v>
      </c>
      <c r="J318" s="92">
        <f>VLOOKUP(I318,Sheet2!$A$2:$B$93,2,FALSE)</f>
        <v>230000</v>
      </c>
      <c r="K318" s="100" t="s">
        <v>185</v>
      </c>
      <c r="L318" s="101">
        <f>VLOOKUP(K318,Sheet2!$A$2:$B$93,2,FALSE)</f>
        <v>23400</v>
      </c>
      <c r="M318" s="100" t="s">
        <v>179</v>
      </c>
      <c r="N318" s="101">
        <f>VLOOKUP(M318,Sheet2!$A$2:$B$93,2,FALSE)</f>
        <v>68000</v>
      </c>
      <c r="O318" s="7" t="s">
        <v>137</v>
      </c>
      <c r="P318" s="8">
        <f>VLOOKUP(O318,Sheet2!$A$2:$B$93,2,FALSE)</f>
        <v>24900</v>
      </c>
      <c r="Q318" s="7" t="s">
        <v>97</v>
      </c>
      <c r="R318" s="8">
        <f>VLOOKUP(Q318,Sheet2!$A$2:$B$93,2,FALSE)</f>
        <v>68000</v>
      </c>
      <c r="S318" s="7" t="s">
        <v>175</v>
      </c>
      <c r="T318" s="8">
        <f>VLOOKUP(S318,Sheet2!$A$2:$B$93,2,FALSE)</f>
        <v>116000</v>
      </c>
      <c r="U318" s="110" t="s">
        <v>130</v>
      </c>
      <c r="V318" s="111">
        <f>VLOOKUP(U318,Sheet2!$A$2:$B$93,2,FALSE)</f>
        <v>0</v>
      </c>
      <c r="W318" s="112" t="s">
        <v>42</v>
      </c>
      <c r="X318" s="111">
        <f>VLOOKUP(W318,Sheet2!$A$2:$B$93,2,FALSE)</f>
        <v>0</v>
      </c>
      <c r="Y318" s="113" t="s">
        <v>43</v>
      </c>
      <c r="Z318" s="111">
        <f>VLOOKUP(Y318,Sheet2!$A$2:$B$93,2,FALSE)</f>
        <v>46000</v>
      </c>
      <c r="AA318" s="122" t="s">
        <v>44</v>
      </c>
      <c r="AB318" s="123">
        <f>VLOOKUP(AA318,Sheet2!$A$2:$B$93,2,FALSE)</f>
        <v>89000</v>
      </c>
      <c r="AC318" s="124" t="s">
        <v>112</v>
      </c>
      <c r="AD318" s="123">
        <f>VLOOKUP(AC318,Sheet2!$A$2:$B$93,2,FALSE)</f>
        <v>0</v>
      </c>
      <c r="AE318" s="130" t="s">
        <v>46</v>
      </c>
      <c r="AF318" s="131">
        <f>VLOOKUP(AE318,Sheet2!$A$2:$B$93,2,FALSE)</f>
        <v>175000</v>
      </c>
      <c r="AG318" s="134" t="s">
        <v>63</v>
      </c>
      <c r="AH318" s="131">
        <f>VLOOKUP(AG318,Sheet2!$A$2:$B$93,2,FALSE)</f>
        <v>25000</v>
      </c>
    </row>
    <row r="319" spans="1:34">
      <c r="A319" s="1">
        <v>318</v>
      </c>
      <c r="B319" s="2" t="s">
        <v>711</v>
      </c>
      <c r="C319" s="3" t="s">
        <v>712</v>
      </c>
      <c r="D319" s="4" t="s">
        <v>189</v>
      </c>
      <c r="E319" s="5" t="s">
        <v>190</v>
      </c>
      <c r="F319" s="6">
        <f t="shared" si="4"/>
        <v>892750</v>
      </c>
      <c r="G319" s="94" t="s">
        <v>84</v>
      </c>
      <c r="H319" s="92">
        <f>VLOOKUP(G319,Sheet2!$A$2:$B$93,2,FALSE)</f>
        <v>0</v>
      </c>
      <c r="I319" s="95" t="s">
        <v>58</v>
      </c>
      <c r="J319" s="92">
        <f>VLOOKUP(I319,Sheet2!$A$2:$B$93,2,FALSE)</f>
        <v>50250</v>
      </c>
      <c r="K319" s="100" t="s">
        <v>37</v>
      </c>
      <c r="L319" s="101">
        <f>VLOOKUP(K319,Sheet2!$A$2:$B$93,2,FALSE)</f>
        <v>56500</v>
      </c>
      <c r="M319" s="100" t="s">
        <v>67</v>
      </c>
      <c r="N319" s="101">
        <f>VLOOKUP(M319,Sheet2!$A$2:$B$93,2,FALSE)</f>
        <v>175000</v>
      </c>
      <c r="O319" s="7" t="s">
        <v>97</v>
      </c>
      <c r="P319" s="8">
        <f>VLOOKUP(O319,Sheet2!$A$2:$B$93,2,FALSE)</f>
        <v>68000</v>
      </c>
      <c r="Q319" s="7" t="s">
        <v>85</v>
      </c>
      <c r="R319" s="8">
        <f>VLOOKUP(Q319,Sheet2!$A$2:$B$93,2,FALSE)</f>
        <v>0</v>
      </c>
      <c r="S319" s="7" t="s">
        <v>68</v>
      </c>
      <c r="T319" s="8">
        <f>VLOOKUP(S319,Sheet2!$A$2:$B$93,2,FALSE)</f>
        <v>116000</v>
      </c>
      <c r="U319" s="114" t="s">
        <v>157</v>
      </c>
      <c r="V319" s="111">
        <f>VLOOKUP(U319,Sheet2!$A$2:$B$93,2,FALSE)</f>
        <v>37000</v>
      </c>
      <c r="W319" s="112" t="s">
        <v>205</v>
      </c>
      <c r="X319" s="111">
        <f>VLOOKUP(W319,Sheet2!$A$2:$B$93,2,FALSE)</f>
        <v>0</v>
      </c>
      <c r="Y319" s="113" t="s">
        <v>124</v>
      </c>
      <c r="Z319" s="111">
        <f>VLOOKUP(Y319,Sheet2!$A$2:$B$93,2,FALSE)</f>
        <v>37000</v>
      </c>
      <c r="AA319" s="122" t="s">
        <v>44</v>
      </c>
      <c r="AB319" s="123">
        <f>VLOOKUP(AA319,Sheet2!$A$2:$B$93,2,FALSE)</f>
        <v>89000</v>
      </c>
      <c r="AC319" s="126" t="s">
        <v>55</v>
      </c>
      <c r="AD319" s="123">
        <f>VLOOKUP(AC319,Sheet2!$A$2:$B$93,2,FALSE)</f>
        <v>89000</v>
      </c>
      <c r="AE319" s="130" t="s">
        <v>46</v>
      </c>
      <c r="AF319" s="131">
        <f>VLOOKUP(AE319,Sheet2!$A$2:$B$93,2,FALSE)</f>
        <v>175000</v>
      </c>
      <c r="AG319" s="133" t="s">
        <v>71</v>
      </c>
      <c r="AH319" s="131">
        <f>VLOOKUP(AG319,Sheet2!$A$2:$B$93,2,FALSE)</f>
        <v>0</v>
      </c>
    </row>
    <row r="320" spans="1:34">
      <c r="A320" s="1">
        <v>319</v>
      </c>
      <c r="B320" s="2" t="s">
        <v>512</v>
      </c>
      <c r="C320" s="3" t="s">
        <v>513</v>
      </c>
      <c r="D320" s="4" t="s">
        <v>189</v>
      </c>
      <c r="E320" s="5" t="s">
        <v>190</v>
      </c>
      <c r="F320" s="6">
        <f t="shared" si="4"/>
        <v>874650</v>
      </c>
      <c r="G320" s="91" t="s">
        <v>51</v>
      </c>
      <c r="H320" s="92">
        <f>VLOOKUP(G320,Sheet2!$A$2:$B$93,2,FALSE)</f>
        <v>230000</v>
      </c>
      <c r="I320" s="93" t="s">
        <v>94</v>
      </c>
      <c r="J320" s="92">
        <f>VLOOKUP(I320,Sheet2!$A$2:$B$93,2,FALSE)</f>
        <v>230000</v>
      </c>
      <c r="K320" s="102" t="s">
        <v>52</v>
      </c>
      <c r="L320" s="101">
        <f>VLOOKUP(K320,Sheet2!$A$2:$B$93,2,FALSE)</f>
        <v>0</v>
      </c>
      <c r="M320" s="100" t="s">
        <v>37</v>
      </c>
      <c r="N320" s="101">
        <f>VLOOKUP(M320,Sheet2!$A$2:$B$93,2,FALSE)</f>
        <v>56500</v>
      </c>
      <c r="O320" s="7" t="s">
        <v>137</v>
      </c>
      <c r="P320" s="8">
        <f>VLOOKUP(O320,Sheet2!$A$2:$B$93,2,FALSE)</f>
        <v>24900</v>
      </c>
      <c r="Q320" s="82" t="s">
        <v>38</v>
      </c>
      <c r="R320" s="8">
        <f>VLOOKUP(Q320,Sheet2!$A$2:$B$93,2,FALSE)</f>
        <v>0</v>
      </c>
      <c r="S320" s="7" t="s">
        <v>97</v>
      </c>
      <c r="T320" s="8">
        <f>VLOOKUP(S320,Sheet2!$A$2:$B$93,2,FALSE)</f>
        <v>68000</v>
      </c>
      <c r="U320" s="110" t="s">
        <v>166</v>
      </c>
      <c r="V320" s="111">
        <f>VLOOKUP(U320,Sheet2!$A$2:$B$93,2,FALSE)</f>
        <v>0</v>
      </c>
      <c r="W320" s="113" t="s">
        <v>124</v>
      </c>
      <c r="X320" s="111">
        <f>VLOOKUP(W320,Sheet2!$A$2:$B$93,2,FALSE)</f>
        <v>37000</v>
      </c>
      <c r="Y320" s="113" t="s">
        <v>80</v>
      </c>
      <c r="Z320" s="111">
        <f>VLOOKUP(Y320,Sheet2!$A$2:$B$93,2,FALSE)</f>
        <v>50250</v>
      </c>
      <c r="AA320" s="122" t="s">
        <v>44</v>
      </c>
      <c r="AB320" s="123">
        <f>VLOOKUP(AA320,Sheet2!$A$2:$B$93,2,FALSE)</f>
        <v>89000</v>
      </c>
      <c r="AC320" s="126" t="s">
        <v>55</v>
      </c>
      <c r="AD320" s="123">
        <f>VLOOKUP(AC320,Sheet2!$A$2:$B$93,2,FALSE)</f>
        <v>89000</v>
      </c>
      <c r="AE320" s="86" t="s">
        <v>72</v>
      </c>
      <c r="AF320" s="131">
        <f>VLOOKUP(AE320,Sheet2!$A$2:$B$93,2,FALSE)</f>
        <v>0</v>
      </c>
      <c r="AG320" s="133" t="s">
        <v>47</v>
      </c>
      <c r="AH320" s="131">
        <f>VLOOKUP(AG320,Sheet2!$A$2:$B$93,2,FALSE)</f>
        <v>0</v>
      </c>
    </row>
    <row r="321" spans="1:34">
      <c r="A321" s="1">
        <v>320</v>
      </c>
      <c r="B321" s="2" t="s">
        <v>187</v>
      </c>
      <c r="C321" s="3" t="s">
        <v>188</v>
      </c>
      <c r="D321" s="4" t="s">
        <v>189</v>
      </c>
      <c r="E321" s="5" t="s">
        <v>190</v>
      </c>
      <c r="F321" s="6">
        <f t="shared" si="4"/>
        <v>873467</v>
      </c>
      <c r="G321" s="94" t="s">
        <v>84</v>
      </c>
      <c r="H321" s="92">
        <f>VLOOKUP(G321,Sheet2!$A$2:$B$93,2,FALSE)</f>
        <v>0</v>
      </c>
      <c r="I321" s="96" t="s">
        <v>50</v>
      </c>
      <c r="J321" s="92">
        <f>VLOOKUP(I321,Sheet2!$A$2:$B$93,2,FALSE)</f>
        <v>0</v>
      </c>
      <c r="K321" s="103" t="s">
        <v>153</v>
      </c>
      <c r="L321" s="101">
        <f>VLOOKUP(K321,Sheet2!$A$2:$B$93,2,FALSE)</f>
        <v>230000</v>
      </c>
      <c r="M321" s="100" t="s">
        <v>36</v>
      </c>
      <c r="N321" s="101">
        <f>VLOOKUP(M321,Sheet2!$A$2:$B$93,2,FALSE)</f>
        <v>27467</v>
      </c>
      <c r="O321" s="7" t="s">
        <v>122</v>
      </c>
      <c r="P321" s="8">
        <f>VLOOKUP(O321,Sheet2!$A$2:$B$93,2,FALSE)</f>
        <v>145000</v>
      </c>
      <c r="Q321" s="7" t="s">
        <v>68</v>
      </c>
      <c r="R321" s="8">
        <f>VLOOKUP(Q321,Sheet2!$A$2:$B$93,2,FALSE)</f>
        <v>116000</v>
      </c>
      <c r="S321" s="7" t="s">
        <v>97</v>
      </c>
      <c r="T321" s="8">
        <f>VLOOKUP(S321,Sheet2!$A$2:$B$93,2,FALSE)</f>
        <v>68000</v>
      </c>
      <c r="U321" s="110" t="s">
        <v>130</v>
      </c>
      <c r="V321" s="111">
        <f>VLOOKUP(U321,Sheet2!$A$2:$B$93,2,FALSE)</f>
        <v>0</v>
      </c>
      <c r="W321" s="112" t="s">
        <v>180</v>
      </c>
      <c r="X321" s="111">
        <f>VLOOKUP(W321,Sheet2!$A$2:$B$93,2,FALSE)</f>
        <v>0</v>
      </c>
      <c r="Y321" s="113" t="s">
        <v>160</v>
      </c>
      <c r="Z321" s="111">
        <f>VLOOKUP(Y321,Sheet2!$A$2:$B$93,2,FALSE)</f>
        <v>23000</v>
      </c>
      <c r="AA321" s="122" t="s">
        <v>44</v>
      </c>
      <c r="AB321" s="123">
        <f>VLOOKUP(AA321,Sheet2!$A$2:$B$93,2,FALSE)</f>
        <v>89000</v>
      </c>
      <c r="AC321" s="124" t="s">
        <v>45</v>
      </c>
      <c r="AD321" s="123">
        <f>VLOOKUP(AC321,Sheet2!$A$2:$B$93,2,FALSE)</f>
        <v>0</v>
      </c>
      <c r="AE321" s="130" t="s">
        <v>46</v>
      </c>
      <c r="AF321" s="131">
        <f>VLOOKUP(AE321,Sheet2!$A$2:$B$93,2,FALSE)</f>
        <v>175000</v>
      </c>
      <c r="AG321" s="133" t="s">
        <v>102</v>
      </c>
      <c r="AH321" s="131">
        <f>VLOOKUP(AG321,Sheet2!$A$2:$B$93,2,FALSE)</f>
        <v>0</v>
      </c>
    </row>
    <row r="322" spans="1:34">
      <c r="A322" s="1">
        <v>321</v>
      </c>
      <c r="B322" s="2" t="s">
        <v>695</v>
      </c>
      <c r="C322" s="3" t="s">
        <v>693</v>
      </c>
      <c r="D322" s="4" t="s">
        <v>694</v>
      </c>
      <c r="E322" s="5" t="s">
        <v>777</v>
      </c>
      <c r="F322" s="6">
        <f t="shared" ref="F322:F328" si="5">SUM(H322)+J322+L322+N322+P322+R322+T322+V322+X322+Z322+AB322+AD322+AF322+AH322</f>
        <v>865750</v>
      </c>
      <c r="G322" s="91" t="s">
        <v>51</v>
      </c>
      <c r="H322" s="92">
        <f>VLOOKUP(G322,Sheet2!$A$2:$B$93,2,FALSE)</f>
        <v>230000</v>
      </c>
      <c r="I322" s="95" t="s">
        <v>58</v>
      </c>
      <c r="J322" s="92">
        <f>VLOOKUP(I322,Sheet2!$A$2:$B$93,2,FALSE)</f>
        <v>50250</v>
      </c>
      <c r="K322" s="100" t="s">
        <v>37</v>
      </c>
      <c r="L322" s="101">
        <f>VLOOKUP(K322,Sheet2!$A$2:$B$93,2,FALSE)</f>
        <v>56500</v>
      </c>
      <c r="M322" s="100" t="s">
        <v>650</v>
      </c>
      <c r="N322" s="101">
        <f>VLOOKUP(M322,Sheet2!$A$2:$B$93,2,FALSE)</f>
        <v>68000</v>
      </c>
      <c r="O322" s="7" t="s">
        <v>89</v>
      </c>
      <c r="P322" s="8">
        <f>VLOOKUP(O322,Sheet2!$A$2:$B$93,2,FALSE)</f>
        <v>37000</v>
      </c>
      <c r="Q322" s="82" t="s">
        <v>561</v>
      </c>
      <c r="R322" s="8">
        <f>VLOOKUP(Q322,Sheet2!$A$2:$B$93,2,FALSE)</f>
        <v>0</v>
      </c>
      <c r="S322" s="107" t="s">
        <v>163</v>
      </c>
      <c r="T322" s="8">
        <f>VLOOKUP(S322,Sheet2!$A$2:$B$93,2,FALSE)</f>
        <v>68000</v>
      </c>
      <c r="U322" s="114" t="s">
        <v>61</v>
      </c>
      <c r="V322" s="111">
        <f>VLOOKUP(U322,Sheet2!$A$2:$B$93,2,FALSE)</f>
        <v>230000</v>
      </c>
      <c r="W322" s="113" t="s">
        <v>157</v>
      </c>
      <c r="X322" s="111">
        <f>VLOOKUP(W322,Sheet2!$A$2:$B$93,2,FALSE)</f>
        <v>37000</v>
      </c>
      <c r="Y322" s="112" t="s">
        <v>123</v>
      </c>
      <c r="Z322" s="111">
        <f>VLOOKUP(Y322,Sheet2!$A$2:$B$93,2,FALSE)</f>
        <v>0</v>
      </c>
      <c r="AA322" s="122" t="s">
        <v>44</v>
      </c>
      <c r="AB322" s="123">
        <f>VLOOKUP(AA322,Sheet2!$A$2:$B$93,2,FALSE)</f>
        <v>89000</v>
      </c>
      <c r="AC322" s="124" t="s">
        <v>217</v>
      </c>
      <c r="AD322" s="123">
        <f>VLOOKUP(AC322,Sheet2!$A$2:$B$93,2,FALSE)</f>
        <v>0</v>
      </c>
      <c r="AE322" s="86" t="s">
        <v>72</v>
      </c>
      <c r="AF322" s="131">
        <f>VLOOKUP(AE322,Sheet2!$A$2:$B$93,2,FALSE)</f>
        <v>0</v>
      </c>
      <c r="AG322" s="133" t="s">
        <v>102</v>
      </c>
      <c r="AH322" s="131">
        <f>VLOOKUP(AG322,Sheet2!$A$2:$B$93,2,FALSE)</f>
        <v>0</v>
      </c>
    </row>
    <row r="323" spans="1:34">
      <c r="A323" s="1">
        <v>322</v>
      </c>
      <c r="B323" s="2" t="s">
        <v>633</v>
      </c>
      <c r="C323" s="3" t="s">
        <v>634</v>
      </c>
      <c r="D323" s="4" t="s">
        <v>633</v>
      </c>
      <c r="E323" s="5" t="s">
        <v>777</v>
      </c>
      <c r="F323" s="6">
        <f t="shared" si="5"/>
        <v>825000</v>
      </c>
      <c r="G323" s="91" t="s">
        <v>34</v>
      </c>
      <c r="H323" s="92">
        <f>VLOOKUP(G323,Sheet2!$A$2:$B$93,2,FALSE)</f>
        <v>37000</v>
      </c>
      <c r="I323" s="95" t="s">
        <v>101</v>
      </c>
      <c r="J323" s="92">
        <f>VLOOKUP(I323,Sheet2!$A$2:$B$93,2,FALSE)</f>
        <v>89000</v>
      </c>
      <c r="K323" s="102" t="s">
        <v>110</v>
      </c>
      <c r="L323" s="101">
        <f>VLOOKUP(K323,Sheet2!$A$2:$B$93,2,FALSE)</f>
        <v>0</v>
      </c>
      <c r="M323" s="103" t="s">
        <v>153</v>
      </c>
      <c r="N323" s="101">
        <f>VLOOKUP(M323,Sheet2!$A$2:$B$93,2,FALSE)</f>
        <v>230000</v>
      </c>
      <c r="O323" s="107" t="s">
        <v>216</v>
      </c>
      <c r="P323" s="8">
        <f>VLOOKUP(O323,Sheet2!$A$2:$B$93,2,FALSE)</f>
        <v>145000</v>
      </c>
      <c r="Q323" s="82" t="s">
        <v>38</v>
      </c>
      <c r="R323" s="8">
        <f>VLOOKUP(Q323,Sheet2!$A$2:$B$93,2,FALSE)</f>
        <v>0</v>
      </c>
      <c r="S323" s="82" t="s">
        <v>59</v>
      </c>
      <c r="T323" s="8">
        <f>VLOOKUP(S323,Sheet2!$A$2:$B$93,2,FALSE)</f>
        <v>0</v>
      </c>
      <c r="U323" s="114" t="s">
        <v>124</v>
      </c>
      <c r="V323" s="111">
        <f>VLOOKUP(U323,Sheet2!$A$2:$B$93,2,FALSE)</f>
        <v>37000</v>
      </c>
      <c r="W323" s="112" t="s">
        <v>205</v>
      </c>
      <c r="X323" s="111">
        <f>VLOOKUP(W323,Sheet2!$A$2:$B$93,2,FALSE)</f>
        <v>0</v>
      </c>
      <c r="Y323" s="113" t="s">
        <v>160</v>
      </c>
      <c r="Z323" s="111">
        <f>VLOOKUP(Y323,Sheet2!$A$2:$B$93,2,FALSE)</f>
        <v>23000</v>
      </c>
      <c r="AA323" s="122" t="s">
        <v>44</v>
      </c>
      <c r="AB323" s="123">
        <f>VLOOKUP(AA323,Sheet2!$A$2:$B$93,2,FALSE)</f>
        <v>89000</v>
      </c>
      <c r="AC323" s="124" t="s">
        <v>45</v>
      </c>
      <c r="AD323" s="123">
        <f>VLOOKUP(AC323,Sheet2!$A$2:$B$93,2,FALSE)</f>
        <v>0</v>
      </c>
      <c r="AE323" s="130" t="s">
        <v>46</v>
      </c>
      <c r="AF323" s="131">
        <f>VLOOKUP(AE323,Sheet2!$A$2:$B$93,2,FALSE)</f>
        <v>175000</v>
      </c>
      <c r="AG323" s="133" t="s">
        <v>71</v>
      </c>
      <c r="AH323" s="131">
        <f>VLOOKUP(AG323,Sheet2!$A$2:$B$93,2,FALSE)</f>
        <v>0</v>
      </c>
    </row>
    <row r="324" spans="1:34">
      <c r="A324" s="1">
        <v>323</v>
      </c>
      <c r="B324" s="2" t="s">
        <v>426</v>
      </c>
      <c r="C324" s="3" t="s">
        <v>427</v>
      </c>
      <c r="D324" s="4" t="s">
        <v>428</v>
      </c>
      <c r="E324" s="5" t="s">
        <v>777</v>
      </c>
      <c r="F324" s="6">
        <f t="shared" si="5"/>
        <v>798650</v>
      </c>
      <c r="G324" s="94" t="s">
        <v>199</v>
      </c>
      <c r="H324" s="92">
        <f>VLOOKUP(G324,Sheet2!$A$2:$B$93,2,FALSE)</f>
        <v>0</v>
      </c>
      <c r="I324" s="95" t="s">
        <v>58</v>
      </c>
      <c r="J324" s="92">
        <f>VLOOKUP(I324,Sheet2!$A$2:$B$93,2,FALSE)</f>
        <v>50250</v>
      </c>
      <c r="K324" s="100" t="s">
        <v>37</v>
      </c>
      <c r="L324" s="101">
        <f>VLOOKUP(K324,Sheet2!$A$2:$B$93,2,FALSE)</f>
        <v>56500</v>
      </c>
      <c r="M324" s="100" t="s">
        <v>179</v>
      </c>
      <c r="N324" s="101">
        <f>VLOOKUP(M324,Sheet2!$A$2:$B$93,2,FALSE)</f>
        <v>68000</v>
      </c>
      <c r="O324" s="7" t="s">
        <v>89</v>
      </c>
      <c r="P324" s="8">
        <f>VLOOKUP(O324,Sheet2!$A$2:$B$93,2,FALSE)</f>
        <v>37000</v>
      </c>
      <c r="Q324" s="7" t="s">
        <v>137</v>
      </c>
      <c r="R324" s="8">
        <f>VLOOKUP(Q324,Sheet2!$A$2:$B$93,2,FALSE)</f>
        <v>24900</v>
      </c>
      <c r="S324" s="7" t="s">
        <v>68</v>
      </c>
      <c r="T324" s="8">
        <f>VLOOKUP(S324,Sheet2!$A$2:$B$93,2,FALSE)</f>
        <v>116000</v>
      </c>
      <c r="U324" s="110" t="s">
        <v>90</v>
      </c>
      <c r="V324" s="111">
        <f>VLOOKUP(U324,Sheet2!$A$2:$B$93,2,FALSE)</f>
        <v>0</v>
      </c>
      <c r="W324" s="113" t="s">
        <v>124</v>
      </c>
      <c r="X324" s="111">
        <f>VLOOKUP(W324,Sheet2!$A$2:$B$93,2,FALSE)</f>
        <v>37000</v>
      </c>
      <c r="Y324" s="113" t="s">
        <v>70</v>
      </c>
      <c r="Z324" s="111">
        <f>VLOOKUP(Y324,Sheet2!$A$2:$B$93,2,FALSE)</f>
        <v>145000</v>
      </c>
      <c r="AA324" s="125" t="s">
        <v>45</v>
      </c>
      <c r="AB324" s="123">
        <f>VLOOKUP(AA324,Sheet2!$A$2:$B$93,2,FALSE)</f>
        <v>0</v>
      </c>
      <c r="AC324" s="126" t="s">
        <v>55</v>
      </c>
      <c r="AD324" s="123">
        <f>VLOOKUP(AC324,Sheet2!$A$2:$B$93,2,FALSE)</f>
        <v>89000</v>
      </c>
      <c r="AE324" s="130" t="s">
        <v>46</v>
      </c>
      <c r="AF324" s="131">
        <f>VLOOKUP(AE324,Sheet2!$A$2:$B$93,2,FALSE)</f>
        <v>175000</v>
      </c>
      <c r="AG324" s="133" t="s">
        <v>47</v>
      </c>
      <c r="AH324" s="131">
        <f>VLOOKUP(AG324,Sheet2!$A$2:$B$93,2,FALSE)</f>
        <v>0</v>
      </c>
    </row>
    <row r="325" spans="1:34">
      <c r="A325" s="1">
        <v>324</v>
      </c>
      <c r="B325" s="2" t="s">
        <v>241</v>
      </c>
      <c r="C325" s="3" t="s">
        <v>240</v>
      </c>
      <c r="D325" s="4" t="s">
        <v>152</v>
      </c>
      <c r="E325" s="5" t="s">
        <v>777</v>
      </c>
      <c r="F325" s="6">
        <f t="shared" si="5"/>
        <v>788934</v>
      </c>
      <c r="G325" s="94" t="s">
        <v>50</v>
      </c>
      <c r="H325" s="92">
        <f>VLOOKUP(G325,Sheet2!$A$2:$B$93,2,FALSE)</f>
        <v>0</v>
      </c>
      <c r="I325" s="93" t="s">
        <v>94</v>
      </c>
      <c r="J325" s="92">
        <f>VLOOKUP(I325,Sheet2!$A$2:$B$93,2,FALSE)</f>
        <v>230000</v>
      </c>
      <c r="K325" s="100" t="s">
        <v>36</v>
      </c>
      <c r="L325" s="101">
        <f>VLOOKUP(K325,Sheet2!$A$2:$B$93,2,FALSE)</f>
        <v>27467</v>
      </c>
      <c r="M325" s="100" t="s">
        <v>129</v>
      </c>
      <c r="N325" s="101">
        <f>VLOOKUP(M325,Sheet2!$A$2:$B$93,2,FALSE)</f>
        <v>27467</v>
      </c>
      <c r="O325" s="82" t="s">
        <v>59</v>
      </c>
      <c r="P325" s="8">
        <f>VLOOKUP(O325,Sheet2!$A$2:$B$93,2,FALSE)</f>
        <v>0</v>
      </c>
      <c r="Q325" s="7" t="s">
        <v>159</v>
      </c>
      <c r="R325" s="8">
        <f>VLOOKUP(Q325,Sheet2!$A$2:$B$93,2,FALSE)</f>
        <v>46000</v>
      </c>
      <c r="S325" s="7" t="s">
        <v>175</v>
      </c>
      <c r="T325" s="8">
        <f>VLOOKUP(S325,Sheet2!$A$2:$B$93,2,FALSE)</f>
        <v>116000</v>
      </c>
      <c r="U325" s="114" t="s">
        <v>43</v>
      </c>
      <c r="V325" s="111">
        <f>VLOOKUP(U325,Sheet2!$A$2:$B$93,2,FALSE)</f>
        <v>46000</v>
      </c>
      <c r="W325" s="113" t="s">
        <v>124</v>
      </c>
      <c r="X325" s="111">
        <f>VLOOKUP(W325,Sheet2!$A$2:$B$93,2,FALSE)</f>
        <v>37000</v>
      </c>
      <c r="Y325" s="113" t="s">
        <v>70</v>
      </c>
      <c r="Z325" s="111">
        <f>VLOOKUP(Y325,Sheet2!$A$2:$B$93,2,FALSE)</f>
        <v>145000</v>
      </c>
      <c r="AA325" s="122" t="s">
        <v>44</v>
      </c>
      <c r="AB325" s="123">
        <f>VLOOKUP(AA325,Sheet2!$A$2:$B$93,2,FALSE)</f>
        <v>89000</v>
      </c>
      <c r="AC325" s="124" t="s">
        <v>167</v>
      </c>
      <c r="AD325" s="123">
        <f>VLOOKUP(AC325,Sheet2!$A$2:$B$93,2,FALSE)</f>
        <v>0</v>
      </c>
      <c r="AE325" s="86" t="s">
        <v>102</v>
      </c>
      <c r="AF325" s="131">
        <f>VLOOKUP(AE325,Sheet2!$A$2:$B$93,2,FALSE)</f>
        <v>0</v>
      </c>
      <c r="AG325" s="134" t="s">
        <v>63</v>
      </c>
      <c r="AH325" s="131">
        <f>VLOOKUP(AG325,Sheet2!$A$2:$B$93,2,FALSE)</f>
        <v>25000</v>
      </c>
    </row>
    <row r="326" spans="1:34">
      <c r="A326" s="1">
        <v>325</v>
      </c>
      <c r="B326" s="2" t="s">
        <v>242</v>
      </c>
      <c r="C326" s="3" t="s">
        <v>243</v>
      </c>
      <c r="D326" s="4" t="s">
        <v>242</v>
      </c>
      <c r="E326" s="5" t="s">
        <v>222</v>
      </c>
      <c r="F326" s="6">
        <f t="shared" si="5"/>
        <v>721717</v>
      </c>
      <c r="G326" s="91" t="s">
        <v>51</v>
      </c>
      <c r="H326" s="92">
        <f>VLOOKUP(G326,Sheet2!$A$2:$B$93,2,FALSE)</f>
        <v>230000</v>
      </c>
      <c r="I326" s="93" t="s">
        <v>94</v>
      </c>
      <c r="J326" s="92">
        <f>VLOOKUP(I326,Sheet2!$A$2:$B$93,2,FALSE)</f>
        <v>230000</v>
      </c>
      <c r="K326" s="102" t="s">
        <v>52</v>
      </c>
      <c r="L326" s="101">
        <f>VLOOKUP(K326,Sheet2!$A$2:$B$93,2,FALSE)</f>
        <v>0</v>
      </c>
      <c r="M326" s="100" t="s">
        <v>36</v>
      </c>
      <c r="N326" s="101">
        <f>VLOOKUP(M326,Sheet2!$A$2:$B$93,2,FALSE)</f>
        <v>27467</v>
      </c>
      <c r="O326" s="7" t="s">
        <v>97</v>
      </c>
      <c r="P326" s="8">
        <f>VLOOKUP(O326,Sheet2!$A$2:$B$93,2,FALSE)</f>
        <v>68000</v>
      </c>
      <c r="Q326" s="82" t="s">
        <v>38</v>
      </c>
      <c r="R326" s="8">
        <f>VLOOKUP(Q326,Sheet2!$A$2:$B$93,2,FALSE)</f>
        <v>0</v>
      </c>
      <c r="S326" s="7" t="s">
        <v>68</v>
      </c>
      <c r="T326" s="8">
        <f>VLOOKUP(S326,Sheet2!$A$2:$B$93,2,FALSE)</f>
        <v>116000</v>
      </c>
      <c r="U326" s="110" t="s">
        <v>41</v>
      </c>
      <c r="V326" s="111">
        <f>VLOOKUP(U326,Sheet2!$A$2:$B$93,2,FALSE)</f>
        <v>0</v>
      </c>
      <c r="W326" s="112" t="s">
        <v>205</v>
      </c>
      <c r="X326" s="111">
        <f>VLOOKUP(W326,Sheet2!$A$2:$B$93,2,FALSE)</f>
        <v>0</v>
      </c>
      <c r="Y326" s="113" t="s">
        <v>80</v>
      </c>
      <c r="Z326" s="111">
        <f>VLOOKUP(Y326,Sheet2!$A$2:$B$93,2,FALSE)</f>
        <v>50250</v>
      </c>
      <c r="AA326" s="125" t="s">
        <v>45</v>
      </c>
      <c r="AB326" s="123">
        <f>VLOOKUP(AA326,Sheet2!$A$2:$B$93,2,FALSE)</f>
        <v>0</v>
      </c>
      <c r="AC326" s="124" t="s">
        <v>112</v>
      </c>
      <c r="AD326" s="123">
        <f>VLOOKUP(AC326,Sheet2!$A$2:$B$93,2,FALSE)</f>
        <v>0</v>
      </c>
      <c r="AE326" s="86" t="s">
        <v>71</v>
      </c>
      <c r="AF326" s="131">
        <f>VLOOKUP(AE326,Sheet2!$A$2:$B$93,2,FALSE)</f>
        <v>0</v>
      </c>
      <c r="AG326" s="133" t="s">
        <v>47</v>
      </c>
      <c r="AH326" s="131">
        <f>VLOOKUP(AG326,Sheet2!$A$2:$B$93,2,FALSE)</f>
        <v>0</v>
      </c>
    </row>
    <row r="327" spans="1:34">
      <c r="A327" s="1">
        <v>326</v>
      </c>
      <c r="B327" s="2" t="s">
        <v>721</v>
      </c>
      <c r="C327" s="3" t="s">
        <v>722</v>
      </c>
      <c r="D327" s="4" t="s">
        <v>189</v>
      </c>
      <c r="E327" s="5" t="s">
        <v>190</v>
      </c>
      <c r="F327" s="6">
        <f t="shared" si="5"/>
        <v>617650</v>
      </c>
      <c r="G327" s="91" t="s">
        <v>58</v>
      </c>
      <c r="H327" s="92">
        <f>VLOOKUP(G327,Sheet2!$A$2:$B$93,2,FALSE)</f>
        <v>50250</v>
      </c>
      <c r="I327" s="95" t="s">
        <v>101</v>
      </c>
      <c r="J327" s="92">
        <f>VLOOKUP(I327,Sheet2!$A$2:$B$93,2,FALSE)</f>
        <v>89000</v>
      </c>
      <c r="K327" s="100" t="s">
        <v>185</v>
      </c>
      <c r="L327" s="101">
        <f>VLOOKUP(K327,Sheet2!$A$2:$B$93,2,FALSE)</f>
        <v>23400</v>
      </c>
      <c r="M327" s="102" t="s">
        <v>284</v>
      </c>
      <c r="N327" s="101">
        <f>VLOOKUP(M327,Sheet2!$A$2:$B$93,2,FALSE)</f>
        <v>0</v>
      </c>
      <c r="O327" s="7" t="s">
        <v>122</v>
      </c>
      <c r="P327" s="8">
        <f>VLOOKUP(O327,Sheet2!$A$2:$B$93,2,FALSE)</f>
        <v>145000</v>
      </c>
      <c r="Q327" s="7" t="s">
        <v>97</v>
      </c>
      <c r="R327" s="8">
        <f>VLOOKUP(Q327,Sheet2!$A$2:$B$93,2,FALSE)</f>
        <v>68000</v>
      </c>
      <c r="S327" s="7" t="s">
        <v>68</v>
      </c>
      <c r="T327" s="8">
        <f>VLOOKUP(S327,Sheet2!$A$2:$B$93,2,FALSE)</f>
        <v>116000</v>
      </c>
      <c r="U327" s="110" t="s">
        <v>90</v>
      </c>
      <c r="V327" s="111">
        <f>VLOOKUP(U327,Sheet2!$A$2:$B$93,2,FALSE)</f>
        <v>0</v>
      </c>
      <c r="W327" s="112" t="s">
        <v>180</v>
      </c>
      <c r="X327" s="111">
        <f>VLOOKUP(W327,Sheet2!$A$2:$B$93,2,FALSE)</f>
        <v>0</v>
      </c>
      <c r="Y327" s="113" t="s">
        <v>124</v>
      </c>
      <c r="Z327" s="111">
        <f>VLOOKUP(Y327,Sheet2!$A$2:$B$93,2,FALSE)</f>
        <v>37000</v>
      </c>
      <c r="AA327" s="122" t="s">
        <v>44</v>
      </c>
      <c r="AB327" s="123">
        <f>VLOOKUP(AA327,Sheet2!$A$2:$B$93,2,FALSE)</f>
        <v>89000</v>
      </c>
      <c r="AC327" s="124" t="s">
        <v>45</v>
      </c>
      <c r="AD327" s="123">
        <f>VLOOKUP(AC327,Sheet2!$A$2:$B$93,2,FALSE)</f>
        <v>0</v>
      </c>
      <c r="AE327" s="86" t="s">
        <v>71</v>
      </c>
      <c r="AF327" s="131">
        <f>VLOOKUP(AE327,Sheet2!$A$2:$B$93,2,FALSE)</f>
        <v>0</v>
      </c>
      <c r="AG327" s="133" t="s">
        <v>47</v>
      </c>
      <c r="AH327" s="131">
        <f>VLOOKUP(AG327,Sheet2!$A$2:$B$93,2,FALSE)</f>
        <v>0</v>
      </c>
    </row>
    <row r="328" spans="1:34">
      <c r="A328" s="1">
        <v>327</v>
      </c>
      <c r="B328" s="2" t="s">
        <v>349</v>
      </c>
      <c r="C328" s="3" t="s">
        <v>346</v>
      </c>
      <c r="D328" s="4" t="s">
        <v>347</v>
      </c>
      <c r="E328" s="5" t="s">
        <v>777</v>
      </c>
      <c r="F328" s="6">
        <f t="shared" si="5"/>
        <v>601250</v>
      </c>
      <c r="G328" s="94" t="s">
        <v>84</v>
      </c>
      <c r="H328" s="92">
        <f>VLOOKUP(G328,Sheet2!$A$2:$B$93,2,FALSE)</f>
        <v>0</v>
      </c>
      <c r="I328" s="95" t="s">
        <v>34</v>
      </c>
      <c r="J328" s="92">
        <f>VLOOKUP(I328,Sheet2!$A$2:$B$93,2,FALSE)</f>
        <v>37000</v>
      </c>
      <c r="K328" s="102" t="s">
        <v>210</v>
      </c>
      <c r="L328" s="101">
        <f>VLOOKUP(K328,Sheet2!$A$2:$B$93,2,FALSE)</f>
        <v>0</v>
      </c>
      <c r="M328" s="102" t="s">
        <v>52</v>
      </c>
      <c r="N328" s="101">
        <f>VLOOKUP(M328,Sheet2!$A$2:$B$93,2,FALSE)</f>
        <v>0</v>
      </c>
      <c r="O328" s="7" t="s">
        <v>97</v>
      </c>
      <c r="P328" s="8">
        <f>VLOOKUP(O328,Sheet2!$A$2:$B$93,2,FALSE)</f>
        <v>68000</v>
      </c>
      <c r="Q328" s="82" t="s">
        <v>38</v>
      </c>
      <c r="R328" s="8">
        <f>VLOOKUP(Q328,Sheet2!$A$2:$B$93,2,FALSE)</f>
        <v>0</v>
      </c>
      <c r="S328" s="7" t="s">
        <v>89</v>
      </c>
      <c r="T328" s="8">
        <f>VLOOKUP(S328,Sheet2!$A$2:$B$93,2,FALSE)</f>
        <v>37000</v>
      </c>
      <c r="U328" s="110" t="s">
        <v>41</v>
      </c>
      <c r="V328" s="111">
        <f>VLOOKUP(U328,Sheet2!$A$2:$B$93,2,FALSE)</f>
        <v>0</v>
      </c>
      <c r="W328" s="113" t="s">
        <v>80</v>
      </c>
      <c r="X328" s="111">
        <f>VLOOKUP(W328,Sheet2!$A$2:$B$93,2,FALSE)</f>
        <v>50250</v>
      </c>
      <c r="Y328" s="113" t="s">
        <v>70</v>
      </c>
      <c r="Z328" s="111">
        <f>VLOOKUP(Y328,Sheet2!$A$2:$B$93,2,FALSE)</f>
        <v>145000</v>
      </c>
      <c r="AA328" s="125" t="s">
        <v>45</v>
      </c>
      <c r="AB328" s="123">
        <f>VLOOKUP(AA328,Sheet2!$A$2:$B$93,2,FALSE)</f>
        <v>0</v>
      </c>
      <c r="AC328" s="126" t="s">
        <v>55</v>
      </c>
      <c r="AD328" s="123">
        <f>VLOOKUP(AC328,Sheet2!$A$2:$B$93,2,FALSE)</f>
        <v>89000</v>
      </c>
      <c r="AE328" s="130" t="s">
        <v>46</v>
      </c>
      <c r="AF328" s="131">
        <f>VLOOKUP(AE328,Sheet2!$A$2:$B$93,2,FALSE)</f>
        <v>175000</v>
      </c>
      <c r="AG328" s="133" t="s">
        <v>47</v>
      </c>
      <c r="AH328" s="131">
        <f>VLOOKUP(AG328,Sheet2!$A$2:$B$93,2,FALSE)</f>
        <v>0</v>
      </c>
    </row>
  </sheetData>
  <autoFilter ref="A1:AH328" xr:uid="{00000000-0009-0000-0000-000000000000}"/>
  <sortState xmlns:xlrd2="http://schemas.microsoft.com/office/spreadsheetml/2017/richdata2" ref="A2:AI328">
    <sortCondition descending="1" ref="F2:F328"/>
    <sortCondition ref="B2:B328"/>
  </sortState>
  <conditionalFormatting sqref="B1 B327:B328">
    <cfRule type="duplicateValues" dxfId="334" priority="1300"/>
  </conditionalFormatting>
  <conditionalFormatting sqref="AA1">
    <cfRule type="cellIs" dxfId="333" priority="1299" operator="equal">
      <formula>"Tim Clark"</formula>
    </cfRule>
  </conditionalFormatting>
  <conditionalFormatting sqref="V1:Y1">
    <cfRule type="cellIs" dxfId="332" priority="1298" operator="equal">
      <formula>"Marc Leishman"</formula>
    </cfRule>
  </conditionalFormatting>
  <conditionalFormatting sqref="E1">
    <cfRule type="cellIs" dxfId="331" priority="1297" operator="equal">
      <formula>"YES"</formula>
    </cfRule>
  </conditionalFormatting>
  <conditionalFormatting sqref="F324">
    <cfRule type="duplicateValues" dxfId="330" priority="1296"/>
  </conditionalFormatting>
  <conditionalFormatting sqref="F323">
    <cfRule type="duplicateValues" dxfId="329" priority="1293"/>
  </conditionalFormatting>
  <conditionalFormatting sqref="F322">
    <cfRule type="duplicateValues" dxfId="328" priority="1290"/>
  </conditionalFormatting>
  <conditionalFormatting sqref="F321">
    <cfRule type="duplicateValues" dxfId="327" priority="1287"/>
  </conditionalFormatting>
  <conditionalFormatting sqref="F320">
    <cfRule type="duplicateValues" dxfId="326" priority="1284"/>
  </conditionalFormatting>
  <conditionalFormatting sqref="F319">
    <cfRule type="duplicateValues" dxfId="325" priority="1281"/>
  </conditionalFormatting>
  <conditionalFormatting sqref="F318">
    <cfRule type="duplicateValues" dxfId="324" priority="1278"/>
  </conditionalFormatting>
  <conditionalFormatting sqref="F317">
    <cfRule type="duplicateValues" dxfId="323" priority="1275"/>
  </conditionalFormatting>
  <conditionalFormatting sqref="F316">
    <cfRule type="duplicateValues" dxfId="322" priority="1272"/>
  </conditionalFormatting>
  <conditionalFormatting sqref="F315">
    <cfRule type="duplicateValues" dxfId="321" priority="1269"/>
  </conditionalFormatting>
  <conditionalFormatting sqref="F314">
    <cfRule type="duplicateValues" dxfId="320" priority="1266"/>
  </conditionalFormatting>
  <conditionalFormatting sqref="F313">
    <cfRule type="duplicateValues" dxfId="319" priority="1263"/>
  </conditionalFormatting>
  <conditionalFormatting sqref="F312">
    <cfRule type="duplicateValues" dxfId="318" priority="1260"/>
  </conditionalFormatting>
  <conditionalFormatting sqref="F311">
    <cfRule type="duplicateValues" dxfId="317" priority="1257"/>
  </conditionalFormatting>
  <conditionalFormatting sqref="F310">
    <cfRule type="duplicateValues" dxfId="316" priority="1254"/>
  </conditionalFormatting>
  <conditionalFormatting sqref="F309">
    <cfRule type="duplicateValues" dxfId="315" priority="1251"/>
  </conditionalFormatting>
  <conditionalFormatting sqref="F308">
    <cfRule type="duplicateValues" dxfId="314" priority="1248"/>
  </conditionalFormatting>
  <conditionalFormatting sqref="F307">
    <cfRule type="duplicateValues" dxfId="313" priority="1245"/>
  </conditionalFormatting>
  <conditionalFormatting sqref="F306">
    <cfRule type="duplicateValues" dxfId="312" priority="1242"/>
  </conditionalFormatting>
  <conditionalFormatting sqref="F305">
    <cfRule type="duplicateValues" dxfId="311" priority="1239"/>
  </conditionalFormatting>
  <conditionalFormatting sqref="F304">
    <cfRule type="duplicateValues" dxfId="310" priority="1236"/>
  </conditionalFormatting>
  <conditionalFormatting sqref="F303">
    <cfRule type="duplicateValues" dxfId="309" priority="1233"/>
  </conditionalFormatting>
  <conditionalFormatting sqref="F302">
    <cfRule type="duplicateValues" dxfId="308" priority="1230"/>
  </conditionalFormatting>
  <conditionalFormatting sqref="F301">
    <cfRule type="duplicateValues" dxfId="307" priority="1227"/>
  </conditionalFormatting>
  <conditionalFormatting sqref="F300">
    <cfRule type="duplicateValues" dxfId="306" priority="1224"/>
  </conditionalFormatting>
  <conditionalFormatting sqref="F299">
    <cfRule type="duplicateValues" dxfId="305" priority="1221"/>
  </conditionalFormatting>
  <conditionalFormatting sqref="F298">
    <cfRule type="duplicateValues" dxfId="304" priority="1218"/>
  </conditionalFormatting>
  <conditionalFormatting sqref="F297">
    <cfRule type="duplicateValues" dxfId="303" priority="1215"/>
  </conditionalFormatting>
  <conditionalFormatting sqref="F296">
    <cfRule type="duplicateValues" dxfId="302" priority="1212"/>
  </conditionalFormatting>
  <conditionalFormatting sqref="F295">
    <cfRule type="duplicateValues" dxfId="301" priority="1209"/>
  </conditionalFormatting>
  <conditionalFormatting sqref="F294">
    <cfRule type="duplicateValues" dxfId="300" priority="1206"/>
  </conditionalFormatting>
  <conditionalFormatting sqref="F293">
    <cfRule type="duplicateValues" dxfId="299" priority="1203"/>
  </conditionalFormatting>
  <conditionalFormatting sqref="F292">
    <cfRule type="duplicateValues" dxfId="298" priority="1200"/>
  </conditionalFormatting>
  <conditionalFormatting sqref="F291">
    <cfRule type="duplicateValues" dxfId="297" priority="1197"/>
  </conditionalFormatting>
  <conditionalFormatting sqref="F290">
    <cfRule type="duplicateValues" dxfId="296" priority="1194"/>
  </conditionalFormatting>
  <conditionalFormatting sqref="F289">
    <cfRule type="duplicateValues" dxfId="295" priority="1191"/>
  </conditionalFormatting>
  <conditionalFormatting sqref="F288">
    <cfRule type="duplicateValues" dxfId="294" priority="1188"/>
  </conditionalFormatting>
  <conditionalFormatting sqref="F287">
    <cfRule type="duplicateValues" dxfId="293" priority="1185"/>
  </conditionalFormatting>
  <conditionalFormatting sqref="F286">
    <cfRule type="duplicateValues" dxfId="292" priority="1182"/>
  </conditionalFormatting>
  <conditionalFormatting sqref="F285">
    <cfRule type="duplicateValues" dxfId="291" priority="1179"/>
  </conditionalFormatting>
  <conditionalFormatting sqref="F284">
    <cfRule type="duplicateValues" dxfId="290" priority="1176"/>
  </conditionalFormatting>
  <conditionalFormatting sqref="F283">
    <cfRule type="duplicateValues" dxfId="289" priority="1173"/>
  </conditionalFormatting>
  <conditionalFormatting sqref="F282">
    <cfRule type="duplicateValues" dxfId="288" priority="1170"/>
  </conditionalFormatting>
  <conditionalFormatting sqref="F281">
    <cfRule type="duplicateValues" dxfId="287" priority="1167"/>
  </conditionalFormatting>
  <conditionalFormatting sqref="F280">
    <cfRule type="duplicateValues" dxfId="286" priority="1164"/>
  </conditionalFormatting>
  <conditionalFormatting sqref="F279">
    <cfRule type="duplicateValues" dxfId="285" priority="1161"/>
  </conditionalFormatting>
  <conditionalFormatting sqref="F278">
    <cfRule type="duplicateValues" dxfId="284" priority="1158"/>
  </conditionalFormatting>
  <conditionalFormatting sqref="F277">
    <cfRule type="duplicateValues" dxfId="283" priority="1155"/>
  </conditionalFormatting>
  <conditionalFormatting sqref="F276">
    <cfRule type="duplicateValues" dxfId="282" priority="1152"/>
  </conditionalFormatting>
  <conditionalFormatting sqref="F275">
    <cfRule type="duplicateValues" dxfId="281" priority="1149"/>
  </conditionalFormatting>
  <conditionalFormatting sqref="F274">
    <cfRule type="duplicateValues" dxfId="280" priority="1146"/>
  </conditionalFormatting>
  <conditionalFormatting sqref="F273">
    <cfRule type="duplicateValues" dxfId="279" priority="1143"/>
  </conditionalFormatting>
  <conditionalFormatting sqref="F272">
    <cfRule type="duplicateValues" dxfId="278" priority="1140"/>
  </conditionalFormatting>
  <conditionalFormatting sqref="F271">
    <cfRule type="duplicateValues" dxfId="277" priority="1137"/>
  </conditionalFormatting>
  <conditionalFormatting sqref="F270">
    <cfRule type="duplicateValues" dxfId="276" priority="1134"/>
  </conditionalFormatting>
  <conditionalFormatting sqref="F269">
    <cfRule type="duplicateValues" dxfId="275" priority="1131"/>
  </conditionalFormatting>
  <conditionalFormatting sqref="F268">
    <cfRule type="duplicateValues" dxfId="274" priority="1128"/>
  </conditionalFormatting>
  <conditionalFormatting sqref="F267">
    <cfRule type="duplicateValues" dxfId="273" priority="1125"/>
  </conditionalFormatting>
  <conditionalFormatting sqref="F266">
    <cfRule type="duplicateValues" dxfId="272" priority="1122"/>
  </conditionalFormatting>
  <conditionalFormatting sqref="F265">
    <cfRule type="duplicateValues" dxfId="271" priority="1119"/>
  </conditionalFormatting>
  <conditionalFormatting sqref="F264">
    <cfRule type="duplicateValues" dxfId="270" priority="1116"/>
  </conditionalFormatting>
  <conditionalFormatting sqref="F263">
    <cfRule type="duplicateValues" dxfId="269" priority="1113"/>
  </conditionalFormatting>
  <conditionalFormatting sqref="F262">
    <cfRule type="duplicateValues" dxfId="268" priority="1110"/>
  </conditionalFormatting>
  <conditionalFormatting sqref="F261">
    <cfRule type="duplicateValues" dxfId="267" priority="1107"/>
  </conditionalFormatting>
  <conditionalFormatting sqref="F260">
    <cfRule type="duplicateValues" dxfId="266" priority="1104"/>
  </conditionalFormatting>
  <conditionalFormatting sqref="F259">
    <cfRule type="duplicateValues" dxfId="265" priority="1101"/>
  </conditionalFormatting>
  <conditionalFormatting sqref="F258">
    <cfRule type="duplicateValues" dxfId="264" priority="1098"/>
  </conditionalFormatting>
  <conditionalFormatting sqref="F257">
    <cfRule type="duplicateValues" dxfId="263" priority="1095"/>
  </conditionalFormatting>
  <conditionalFormatting sqref="F256">
    <cfRule type="duplicateValues" dxfId="262" priority="1092"/>
  </conditionalFormatting>
  <conditionalFormatting sqref="F255">
    <cfRule type="duplicateValues" dxfId="261" priority="1089"/>
  </conditionalFormatting>
  <conditionalFormatting sqref="F254">
    <cfRule type="duplicateValues" dxfId="260" priority="1086"/>
  </conditionalFormatting>
  <conditionalFormatting sqref="F253">
    <cfRule type="duplicateValues" dxfId="259" priority="1083"/>
  </conditionalFormatting>
  <conditionalFormatting sqref="F252">
    <cfRule type="duplicateValues" dxfId="258" priority="1080"/>
  </conditionalFormatting>
  <conditionalFormatting sqref="F251">
    <cfRule type="duplicateValues" dxfId="257" priority="1077"/>
  </conditionalFormatting>
  <conditionalFormatting sqref="F250">
    <cfRule type="duplicateValues" dxfId="256" priority="1074"/>
  </conditionalFormatting>
  <conditionalFormatting sqref="F249">
    <cfRule type="duplicateValues" dxfId="255" priority="1071"/>
  </conditionalFormatting>
  <conditionalFormatting sqref="F248">
    <cfRule type="duplicateValues" dxfId="254" priority="1068"/>
  </conditionalFormatting>
  <conditionalFormatting sqref="F247">
    <cfRule type="duplicateValues" dxfId="253" priority="1065"/>
  </conditionalFormatting>
  <conditionalFormatting sqref="F246">
    <cfRule type="duplicateValues" dxfId="252" priority="1062"/>
  </conditionalFormatting>
  <conditionalFormatting sqref="F245">
    <cfRule type="duplicateValues" dxfId="251" priority="1059"/>
  </conditionalFormatting>
  <conditionalFormatting sqref="F244">
    <cfRule type="duplicateValues" dxfId="250" priority="1056"/>
  </conditionalFormatting>
  <conditionalFormatting sqref="F243">
    <cfRule type="duplicateValues" dxfId="249" priority="1053"/>
  </conditionalFormatting>
  <conditionalFormatting sqref="F242">
    <cfRule type="duplicateValues" dxfId="248" priority="1050"/>
  </conditionalFormatting>
  <conditionalFormatting sqref="F241">
    <cfRule type="duplicateValues" dxfId="247" priority="1047"/>
  </conditionalFormatting>
  <conditionalFormatting sqref="F240">
    <cfRule type="duplicateValues" dxfId="246" priority="1044"/>
  </conditionalFormatting>
  <conditionalFormatting sqref="F239">
    <cfRule type="duplicateValues" dxfId="245" priority="1041"/>
  </conditionalFormatting>
  <conditionalFormatting sqref="F238">
    <cfRule type="duplicateValues" dxfId="244" priority="1038"/>
  </conditionalFormatting>
  <conditionalFormatting sqref="F237">
    <cfRule type="duplicateValues" dxfId="243" priority="1035"/>
  </conditionalFormatting>
  <conditionalFormatting sqref="F236">
    <cfRule type="duplicateValues" dxfId="242" priority="1032"/>
  </conditionalFormatting>
  <conditionalFormatting sqref="F235">
    <cfRule type="duplicateValues" dxfId="241" priority="1029"/>
  </conditionalFormatting>
  <conditionalFormatting sqref="F234">
    <cfRule type="duplicateValues" dxfId="240" priority="1026"/>
  </conditionalFormatting>
  <conditionalFormatting sqref="F233">
    <cfRule type="duplicateValues" dxfId="239" priority="1023"/>
  </conditionalFormatting>
  <conditionalFormatting sqref="F232">
    <cfRule type="duplicateValues" dxfId="238" priority="1020"/>
  </conditionalFormatting>
  <conditionalFormatting sqref="F231">
    <cfRule type="duplicateValues" dxfId="237" priority="1017"/>
  </conditionalFormatting>
  <conditionalFormatting sqref="F230">
    <cfRule type="duplicateValues" dxfId="236" priority="1014"/>
  </conditionalFormatting>
  <conditionalFormatting sqref="F229">
    <cfRule type="duplicateValues" dxfId="235" priority="1011"/>
  </conditionalFormatting>
  <conditionalFormatting sqref="F228">
    <cfRule type="duplicateValues" dxfId="234" priority="1008"/>
  </conditionalFormatting>
  <conditionalFormatting sqref="F227">
    <cfRule type="duplicateValues" dxfId="233" priority="1005"/>
  </conditionalFormatting>
  <conditionalFormatting sqref="F226">
    <cfRule type="duplicateValues" dxfId="232" priority="1002"/>
  </conditionalFormatting>
  <conditionalFormatting sqref="F225">
    <cfRule type="duplicateValues" dxfId="231" priority="999"/>
  </conditionalFormatting>
  <conditionalFormatting sqref="F224">
    <cfRule type="duplicateValues" dxfId="230" priority="996"/>
  </conditionalFormatting>
  <conditionalFormatting sqref="F223">
    <cfRule type="duplicateValues" dxfId="229" priority="993"/>
  </conditionalFormatting>
  <conditionalFormatting sqref="F222">
    <cfRule type="duplicateValues" dxfId="228" priority="990"/>
  </conditionalFormatting>
  <conditionalFormatting sqref="F221">
    <cfRule type="duplicateValues" dxfId="227" priority="987"/>
  </conditionalFormatting>
  <conditionalFormatting sqref="F220">
    <cfRule type="duplicateValues" dxfId="226" priority="984"/>
  </conditionalFormatting>
  <conditionalFormatting sqref="F219">
    <cfRule type="duplicateValues" dxfId="225" priority="981"/>
  </conditionalFormatting>
  <conditionalFormatting sqref="F218">
    <cfRule type="duplicateValues" dxfId="224" priority="978"/>
  </conditionalFormatting>
  <conditionalFormatting sqref="F217">
    <cfRule type="duplicateValues" dxfId="223" priority="975"/>
  </conditionalFormatting>
  <conditionalFormatting sqref="F216">
    <cfRule type="duplicateValues" dxfId="222" priority="972"/>
  </conditionalFormatting>
  <conditionalFormatting sqref="F215">
    <cfRule type="duplicateValues" dxfId="221" priority="969"/>
  </conditionalFormatting>
  <conditionalFormatting sqref="F214">
    <cfRule type="duplicateValues" dxfId="220" priority="966"/>
  </conditionalFormatting>
  <conditionalFormatting sqref="F213">
    <cfRule type="duplicateValues" dxfId="219" priority="963"/>
  </conditionalFormatting>
  <conditionalFormatting sqref="F212">
    <cfRule type="duplicateValues" dxfId="218" priority="960"/>
  </conditionalFormatting>
  <conditionalFormatting sqref="F211">
    <cfRule type="duplicateValues" dxfId="217" priority="957"/>
  </conditionalFormatting>
  <conditionalFormatting sqref="F210">
    <cfRule type="duplicateValues" dxfId="216" priority="954"/>
  </conditionalFormatting>
  <conditionalFormatting sqref="F209">
    <cfRule type="duplicateValues" dxfId="215" priority="951"/>
  </conditionalFormatting>
  <conditionalFormatting sqref="F208">
    <cfRule type="duplicateValues" dxfId="214" priority="948"/>
  </conditionalFormatting>
  <conditionalFormatting sqref="F207">
    <cfRule type="duplicateValues" dxfId="213" priority="945"/>
  </conditionalFormatting>
  <conditionalFormatting sqref="F206">
    <cfRule type="duplicateValues" dxfId="212" priority="942"/>
  </conditionalFormatting>
  <conditionalFormatting sqref="F205">
    <cfRule type="duplicateValues" dxfId="211" priority="939"/>
  </conditionalFormatting>
  <conditionalFormatting sqref="F204">
    <cfRule type="duplicateValues" dxfId="210" priority="936"/>
  </conditionalFormatting>
  <conditionalFormatting sqref="F203">
    <cfRule type="duplicateValues" dxfId="209" priority="933"/>
  </conditionalFormatting>
  <conditionalFormatting sqref="F202">
    <cfRule type="duplicateValues" dxfId="208" priority="930"/>
  </conditionalFormatting>
  <conditionalFormatting sqref="F201">
    <cfRule type="duplicateValues" dxfId="207" priority="927"/>
  </conditionalFormatting>
  <conditionalFormatting sqref="F200">
    <cfRule type="duplicateValues" dxfId="206" priority="924"/>
  </conditionalFormatting>
  <conditionalFormatting sqref="F199">
    <cfRule type="duplicateValues" dxfId="205" priority="921"/>
  </conditionalFormatting>
  <conditionalFormatting sqref="F198">
    <cfRule type="duplicateValues" dxfId="204" priority="918"/>
  </conditionalFormatting>
  <conditionalFormatting sqref="F197">
    <cfRule type="duplicateValues" dxfId="203" priority="915"/>
  </conditionalFormatting>
  <conditionalFormatting sqref="F196">
    <cfRule type="duplicateValues" dxfId="202" priority="912"/>
  </conditionalFormatting>
  <conditionalFormatting sqref="F195">
    <cfRule type="duplicateValues" dxfId="201" priority="909"/>
  </conditionalFormatting>
  <conditionalFormatting sqref="F194">
    <cfRule type="duplicateValues" dxfId="200" priority="906"/>
  </conditionalFormatting>
  <conditionalFormatting sqref="F193">
    <cfRule type="duplicateValues" dxfId="199" priority="903"/>
  </conditionalFormatting>
  <conditionalFormatting sqref="F192">
    <cfRule type="duplicateValues" dxfId="198" priority="900"/>
  </conditionalFormatting>
  <conditionalFormatting sqref="F191">
    <cfRule type="duplicateValues" dxfId="197" priority="897"/>
  </conditionalFormatting>
  <conditionalFormatting sqref="F190">
    <cfRule type="duplicateValues" dxfId="196" priority="894"/>
  </conditionalFormatting>
  <conditionalFormatting sqref="F189">
    <cfRule type="duplicateValues" dxfId="195" priority="891"/>
  </conditionalFormatting>
  <conditionalFormatting sqref="F188">
    <cfRule type="duplicateValues" dxfId="194" priority="888"/>
  </conditionalFormatting>
  <conditionalFormatting sqref="F187">
    <cfRule type="duplicateValues" dxfId="193" priority="885"/>
  </conditionalFormatting>
  <conditionalFormatting sqref="F186">
    <cfRule type="duplicateValues" dxfId="192" priority="882"/>
  </conditionalFormatting>
  <conditionalFormatting sqref="F185">
    <cfRule type="duplicateValues" dxfId="191" priority="879"/>
  </conditionalFormatting>
  <conditionalFormatting sqref="F184">
    <cfRule type="duplicateValues" dxfId="190" priority="876"/>
  </conditionalFormatting>
  <conditionalFormatting sqref="F183">
    <cfRule type="duplicateValues" dxfId="189" priority="873"/>
  </conditionalFormatting>
  <conditionalFormatting sqref="F182">
    <cfRule type="duplicateValues" dxfId="188" priority="870"/>
  </conditionalFormatting>
  <conditionalFormatting sqref="F181">
    <cfRule type="duplicateValues" dxfId="187" priority="867"/>
  </conditionalFormatting>
  <conditionalFormatting sqref="F180">
    <cfRule type="duplicateValues" dxfId="186" priority="864"/>
  </conditionalFormatting>
  <conditionalFormatting sqref="F179">
    <cfRule type="duplicateValues" dxfId="185" priority="861"/>
  </conditionalFormatting>
  <conditionalFormatting sqref="F178">
    <cfRule type="duplicateValues" dxfId="184" priority="858"/>
  </conditionalFormatting>
  <conditionalFormatting sqref="F177">
    <cfRule type="duplicateValues" dxfId="183" priority="855"/>
  </conditionalFormatting>
  <conditionalFormatting sqref="F176">
    <cfRule type="duplicateValues" dxfId="182" priority="852"/>
  </conditionalFormatting>
  <conditionalFormatting sqref="F175">
    <cfRule type="duplicateValues" dxfId="181" priority="849"/>
  </conditionalFormatting>
  <conditionalFormatting sqref="F174">
    <cfRule type="duplicateValues" dxfId="180" priority="846"/>
  </conditionalFormatting>
  <conditionalFormatting sqref="F173">
    <cfRule type="duplicateValues" dxfId="179" priority="843"/>
  </conditionalFormatting>
  <conditionalFormatting sqref="F172">
    <cfRule type="duplicateValues" dxfId="178" priority="840"/>
  </conditionalFormatting>
  <conditionalFormatting sqref="F171">
    <cfRule type="duplicateValues" dxfId="177" priority="837"/>
  </conditionalFormatting>
  <conditionalFormatting sqref="F170">
    <cfRule type="duplicateValues" dxfId="176" priority="834"/>
  </conditionalFormatting>
  <conditionalFormatting sqref="F169">
    <cfRule type="duplicateValues" dxfId="175" priority="831"/>
  </conditionalFormatting>
  <conditionalFormatting sqref="F168">
    <cfRule type="duplicateValues" dxfId="174" priority="828"/>
  </conditionalFormatting>
  <conditionalFormatting sqref="F167">
    <cfRule type="duplicateValues" dxfId="173" priority="825"/>
  </conditionalFormatting>
  <conditionalFormatting sqref="F166">
    <cfRule type="duplicateValues" dxfId="172" priority="822"/>
  </conditionalFormatting>
  <conditionalFormatting sqref="F165">
    <cfRule type="duplicateValues" dxfId="171" priority="819"/>
  </conditionalFormatting>
  <conditionalFormatting sqref="F164">
    <cfRule type="duplicateValues" dxfId="170" priority="816"/>
  </conditionalFormatting>
  <conditionalFormatting sqref="F163">
    <cfRule type="duplicateValues" dxfId="169" priority="813"/>
  </conditionalFormatting>
  <conditionalFormatting sqref="F162">
    <cfRule type="duplicateValues" dxfId="168" priority="810"/>
  </conditionalFormatting>
  <conditionalFormatting sqref="F161">
    <cfRule type="duplicateValues" dxfId="167" priority="807"/>
  </conditionalFormatting>
  <conditionalFormatting sqref="F160">
    <cfRule type="duplicateValues" dxfId="166" priority="804"/>
  </conditionalFormatting>
  <conditionalFormatting sqref="F159">
    <cfRule type="duplicateValues" dxfId="165" priority="801"/>
  </conditionalFormatting>
  <conditionalFormatting sqref="F158">
    <cfRule type="duplicateValues" dxfId="164" priority="798"/>
  </conditionalFormatting>
  <conditionalFormatting sqref="F157">
    <cfRule type="duplicateValues" dxfId="163" priority="795"/>
  </conditionalFormatting>
  <conditionalFormatting sqref="F156">
    <cfRule type="duplicateValues" dxfId="162" priority="792"/>
  </conditionalFormatting>
  <conditionalFormatting sqref="F155">
    <cfRule type="duplicateValues" dxfId="161" priority="789"/>
  </conditionalFormatting>
  <conditionalFormatting sqref="F154">
    <cfRule type="duplicateValues" dxfId="160" priority="786"/>
  </conditionalFormatting>
  <conditionalFormatting sqref="F153">
    <cfRule type="duplicateValues" dxfId="159" priority="783"/>
  </conditionalFormatting>
  <conditionalFormatting sqref="F152">
    <cfRule type="duplicateValues" dxfId="158" priority="780"/>
  </conditionalFormatting>
  <conditionalFormatting sqref="F151">
    <cfRule type="duplicateValues" dxfId="157" priority="777"/>
  </conditionalFormatting>
  <conditionalFormatting sqref="F150">
    <cfRule type="duplicateValues" dxfId="156" priority="774"/>
  </conditionalFormatting>
  <conditionalFormatting sqref="F149">
    <cfRule type="duplicateValues" dxfId="155" priority="771"/>
  </conditionalFormatting>
  <conditionalFormatting sqref="F148">
    <cfRule type="duplicateValues" dxfId="154" priority="768"/>
  </conditionalFormatting>
  <conditionalFormatting sqref="F147">
    <cfRule type="duplicateValues" dxfId="153" priority="765"/>
  </conditionalFormatting>
  <conditionalFormatting sqref="F146">
    <cfRule type="duplicateValues" dxfId="152" priority="762"/>
  </conditionalFormatting>
  <conditionalFormatting sqref="F145">
    <cfRule type="duplicateValues" dxfId="151" priority="759"/>
  </conditionalFormatting>
  <conditionalFormatting sqref="F144">
    <cfRule type="duplicateValues" dxfId="150" priority="756"/>
  </conditionalFormatting>
  <conditionalFormatting sqref="F143">
    <cfRule type="duplicateValues" dxfId="149" priority="753"/>
  </conditionalFormatting>
  <conditionalFormatting sqref="F142">
    <cfRule type="duplicateValues" dxfId="148" priority="750"/>
  </conditionalFormatting>
  <conditionalFormatting sqref="F141">
    <cfRule type="duplicateValues" dxfId="147" priority="747"/>
  </conditionalFormatting>
  <conditionalFormatting sqref="F140">
    <cfRule type="duplicateValues" dxfId="146" priority="744"/>
  </conditionalFormatting>
  <conditionalFormatting sqref="F139">
    <cfRule type="duplicateValues" dxfId="145" priority="741"/>
  </conditionalFormatting>
  <conditionalFormatting sqref="F138">
    <cfRule type="duplicateValues" dxfId="144" priority="738"/>
  </conditionalFormatting>
  <conditionalFormatting sqref="F137">
    <cfRule type="duplicateValues" dxfId="143" priority="735"/>
  </conditionalFormatting>
  <conditionalFormatting sqref="F136">
    <cfRule type="duplicateValues" dxfId="142" priority="732"/>
  </conditionalFormatting>
  <conditionalFormatting sqref="F135">
    <cfRule type="duplicateValues" dxfId="141" priority="729"/>
  </conditionalFormatting>
  <conditionalFormatting sqref="F134">
    <cfRule type="duplicateValues" dxfId="140" priority="726"/>
  </conditionalFormatting>
  <conditionalFormatting sqref="F133">
    <cfRule type="duplicateValues" dxfId="139" priority="723"/>
  </conditionalFormatting>
  <conditionalFormatting sqref="F132">
    <cfRule type="duplicateValues" dxfId="138" priority="720"/>
  </conditionalFormatting>
  <conditionalFormatting sqref="F131">
    <cfRule type="duplicateValues" dxfId="137" priority="717"/>
  </conditionalFormatting>
  <conditionalFormatting sqref="F130">
    <cfRule type="duplicateValues" dxfId="136" priority="714"/>
  </conditionalFormatting>
  <conditionalFormatting sqref="F129">
    <cfRule type="duplicateValues" dxfId="135" priority="711"/>
  </conditionalFormatting>
  <conditionalFormatting sqref="F128">
    <cfRule type="duplicateValues" dxfId="134" priority="708"/>
  </conditionalFormatting>
  <conditionalFormatting sqref="F127">
    <cfRule type="duplicateValues" dxfId="133" priority="705"/>
  </conditionalFormatting>
  <conditionalFormatting sqref="F126">
    <cfRule type="duplicateValues" dxfId="132" priority="702"/>
  </conditionalFormatting>
  <conditionalFormatting sqref="F125">
    <cfRule type="duplicateValues" dxfId="131" priority="699"/>
  </conditionalFormatting>
  <conditionalFormatting sqref="F124">
    <cfRule type="duplicateValues" dxfId="130" priority="696"/>
  </conditionalFormatting>
  <conditionalFormatting sqref="F123">
    <cfRule type="duplicateValues" dxfId="129" priority="693"/>
  </conditionalFormatting>
  <conditionalFormatting sqref="F122">
    <cfRule type="duplicateValues" dxfId="128" priority="690"/>
  </conditionalFormatting>
  <conditionalFormatting sqref="F121">
    <cfRule type="duplicateValues" dxfId="127" priority="687"/>
  </conditionalFormatting>
  <conditionalFormatting sqref="F120">
    <cfRule type="duplicateValues" dxfId="126" priority="684"/>
  </conditionalFormatting>
  <conditionalFormatting sqref="F119">
    <cfRule type="duplicateValues" dxfId="125" priority="681"/>
  </conditionalFormatting>
  <conditionalFormatting sqref="F118">
    <cfRule type="duplicateValues" dxfId="124" priority="678"/>
  </conditionalFormatting>
  <conditionalFormatting sqref="F117">
    <cfRule type="duplicateValues" dxfId="123" priority="675"/>
  </conditionalFormatting>
  <conditionalFormatting sqref="F116">
    <cfRule type="duplicateValues" dxfId="122" priority="672"/>
  </conditionalFormatting>
  <conditionalFormatting sqref="F115">
    <cfRule type="duplicateValues" dxfId="121" priority="669"/>
  </conditionalFormatting>
  <conditionalFormatting sqref="F114">
    <cfRule type="duplicateValues" dxfId="120" priority="666"/>
  </conditionalFormatting>
  <conditionalFormatting sqref="F113">
    <cfRule type="duplicateValues" dxfId="119" priority="663"/>
  </conditionalFormatting>
  <conditionalFormatting sqref="F112">
    <cfRule type="duplicateValues" dxfId="118" priority="660"/>
  </conditionalFormatting>
  <conditionalFormatting sqref="F111">
    <cfRule type="duplicateValues" dxfId="117" priority="657"/>
  </conditionalFormatting>
  <conditionalFormatting sqref="F110">
    <cfRule type="duplicateValues" dxfId="116" priority="654"/>
  </conditionalFormatting>
  <conditionalFormatting sqref="F109">
    <cfRule type="duplicateValues" dxfId="115" priority="651"/>
  </conditionalFormatting>
  <conditionalFormatting sqref="F108">
    <cfRule type="duplicateValues" dxfId="114" priority="648"/>
  </conditionalFormatting>
  <conditionalFormatting sqref="F107">
    <cfRule type="duplicateValues" dxfId="113" priority="645"/>
  </conditionalFormatting>
  <conditionalFormatting sqref="F106">
    <cfRule type="duplicateValues" dxfId="112" priority="642"/>
  </conditionalFormatting>
  <conditionalFormatting sqref="F105">
    <cfRule type="duplicateValues" dxfId="111" priority="639"/>
  </conditionalFormatting>
  <conditionalFormatting sqref="F104">
    <cfRule type="duplicateValues" dxfId="110" priority="636"/>
  </conditionalFormatting>
  <conditionalFormatting sqref="F103">
    <cfRule type="duplicateValues" dxfId="109" priority="633"/>
  </conditionalFormatting>
  <conditionalFormatting sqref="F102">
    <cfRule type="duplicateValues" dxfId="108" priority="630"/>
  </conditionalFormatting>
  <conditionalFormatting sqref="F101">
    <cfRule type="duplicateValues" dxfId="107" priority="627"/>
  </conditionalFormatting>
  <conditionalFormatting sqref="F100">
    <cfRule type="duplicateValues" dxfId="106" priority="624"/>
  </conditionalFormatting>
  <conditionalFormatting sqref="F99">
    <cfRule type="duplicateValues" dxfId="105" priority="621"/>
  </conditionalFormatting>
  <conditionalFormatting sqref="F98">
    <cfRule type="duplicateValues" dxfId="104" priority="618"/>
  </conditionalFormatting>
  <conditionalFormatting sqref="F97">
    <cfRule type="duplicateValues" dxfId="103" priority="615"/>
  </conditionalFormatting>
  <conditionalFormatting sqref="F96">
    <cfRule type="duplicateValues" dxfId="102" priority="612"/>
  </conditionalFormatting>
  <conditionalFormatting sqref="F95">
    <cfRule type="duplicateValues" dxfId="101" priority="609"/>
  </conditionalFormatting>
  <conditionalFormatting sqref="F94">
    <cfRule type="duplicateValues" dxfId="100" priority="606"/>
  </conditionalFormatting>
  <conditionalFormatting sqref="F93">
    <cfRule type="duplicateValues" dxfId="99" priority="603"/>
  </conditionalFormatting>
  <conditionalFormatting sqref="F92">
    <cfRule type="duplicateValues" dxfId="98" priority="600"/>
  </conditionalFormatting>
  <conditionalFormatting sqref="F91">
    <cfRule type="duplicateValues" dxfId="97" priority="597"/>
  </conditionalFormatting>
  <conditionalFormatting sqref="F90">
    <cfRule type="duplicateValues" dxfId="96" priority="594"/>
  </conditionalFormatting>
  <conditionalFormatting sqref="F89">
    <cfRule type="duplicateValues" dxfId="95" priority="591"/>
  </conditionalFormatting>
  <conditionalFormatting sqref="F88">
    <cfRule type="duplicateValues" dxfId="94" priority="588"/>
  </conditionalFormatting>
  <conditionalFormatting sqref="F87">
    <cfRule type="duplicateValues" dxfId="93" priority="585"/>
  </conditionalFormatting>
  <conditionalFormatting sqref="F86">
    <cfRule type="duplicateValues" dxfId="92" priority="582"/>
  </conditionalFormatting>
  <conditionalFormatting sqref="F85">
    <cfRule type="duplicateValues" dxfId="91" priority="579"/>
  </conditionalFormatting>
  <conditionalFormatting sqref="F84">
    <cfRule type="duplicateValues" dxfId="90" priority="576"/>
  </conditionalFormatting>
  <conditionalFormatting sqref="F83">
    <cfRule type="duplicateValues" dxfId="89" priority="573"/>
  </conditionalFormatting>
  <conditionalFormatting sqref="F82">
    <cfRule type="duplicateValues" dxfId="88" priority="570"/>
  </conditionalFormatting>
  <conditionalFormatting sqref="F81">
    <cfRule type="duplicateValues" dxfId="87" priority="567"/>
  </conditionalFormatting>
  <conditionalFormatting sqref="F80">
    <cfRule type="duplicateValues" dxfId="86" priority="564"/>
  </conditionalFormatting>
  <conditionalFormatting sqref="F79">
    <cfRule type="duplicateValues" dxfId="85" priority="561"/>
  </conditionalFormatting>
  <conditionalFormatting sqref="F78">
    <cfRule type="duplicateValues" dxfId="84" priority="558"/>
  </conditionalFormatting>
  <conditionalFormatting sqref="F77">
    <cfRule type="duplicateValues" dxfId="83" priority="555"/>
  </conditionalFormatting>
  <conditionalFormatting sqref="F76">
    <cfRule type="duplicateValues" dxfId="82" priority="552"/>
  </conditionalFormatting>
  <conditionalFormatting sqref="F75">
    <cfRule type="duplicateValues" dxfId="81" priority="549"/>
  </conditionalFormatting>
  <conditionalFormatting sqref="F74">
    <cfRule type="duplicateValues" dxfId="80" priority="546"/>
  </conditionalFormatting>
  <conditionalFormatting sqref="F73">
    <cfRule type="duplicateValues" dxfId="79" priority="543"/>
  </conditionalFormatting>
  <conditionalFormatting sqref="F72">
    <cfRule type="duplicateValues" dxfId="78" priority="540"/>
  </conditionalFormatting>
  <conditionalFormatting sqref="F71">
    <cfRule type="duplicateValues" dxfId="77" priority="537"/>
  </conditionalFormatting>
  <conditionalFormatting sqref="F70">
    <cfRule type="duplicateValues" dxfId="76" priority="534"/>
  </conditionalFormatting>
  <conditionalFormatting sqref="F69">
    <cfRule type="duplicateValues" dxfId="75" priority="531"/>
  </conditionalFormatting>
  <conditionalFormatting sqref="F68">
    <cfRule type="duplicateValues" dxfId="74" priority="528"/>
  </conditionalFormatting>
  <conditionalFormatting sqref="F67">
    <cfRule type="duplicateValues" dxfId="73" priority="525"/>
  </conditionalFormatting>
  <conditionalFormatting sqref="F66">
    <cfRule type="duplicateValues" dxfId="72" priority="522"/>
  </conditionalFormatting>
  <conditionalFormatting sqref="F65">
    <cfRule type="duplicateValues" dxfId="71" priority="519"/>
  </conditionalFormatting>
  <conditionalFormatting sqref="F64">
    <cfRule type="duplicateValues" dxfId="70" priority="516"/>
  </conditionalFormatting>
  <conditionalFormatting sqref="F63">
    <cfRule type="duplicateValues" dxfId="69" priority="513"/>
  </conditionalFormatting>
  <conditionalFormatting sqref="F62">
    <cfRule type="duplicateValues" dxfId="68" priority="510"/>
  </conditionalFormatting>
  <conditionalFormatting sqref="F61">
    <cfRule type="duplicateValues" dxfId="67" priority="507"/>
  </conditionalFormatting>
  <conditionalFormatting sqref="F60">
    <cfRule type="duplicateValues" dxfId="66" priority="504"/>
  </conditionalFormatting>
  <conditionalFormatting sqref="F59">
    <cfRule type="duplicateValues" dxfId="65" priority="501"/>
  </conditionalFormatting>
  <conditionalFormatting sqref="F58">
    <cfRule type="duplicateValues" dxfId="64" priority="498"/>
  </conditionalFormatting>
  <conditionalFormatting sqref="F57">
    <cfRule type="duplicateValues" dxfId="63" priority="495"/>
  </conditionalFormatting>
  <conditionalFormatting sqref="F56">
    <cfRule type="duplicateValues" dxfId="62" priority="492"/>
  </conditionalFormatting>
  <conditionalFormatting sqref="F55">
    <cfRule type="duplicateValues" dxfId="61" priority="489"/>
  </conditionalFormatting>
  <conditionalFormatting sqref="F54">
    <cfRule type="duplicateValues" dxfId="60" priority="486"/>
  </conditionalFormatting>
  <conditionalFormatting sqref="F53">
    <cfRule type="duplicateValues" dxfId="59" priority="483"/>
  </conditionalFormatting>
  <conditionalFormatting sqref="F52">
    <cfRule type="duplicateValues" dxfId="58" priority="480"/>
  </conditionalFormatting>
  <conditionalFormatting sqref="F51">
    <cfRule type="duplicateValues" dxfId="57" priority="477"/>
  </conditionalFormatting>
  <conditionalFormatting sqref="F50">
    <cfRule type="duplicateValues" dxfId="56" priority="474"/>
  </conditionalFormatting>
  <conditionalFormatting sqref="F49">
    <cfRule type="duplicateValues" dxfId="55" priority="471"/>
  </conditionalFormatting>
  <conditionalFormatting sqref="F48">
    <cfRule type="duplicateValues" dxfId="54" priority="468"/>
  </conditionalFormatting>
  <conditionalFormatting sqref="F47">
    <cfRule type="duplicateValues" dxfId="53" priority="465"/>
  </conditionalFormatting>
  <conditionalFormatting sqref="F46">
    <cfRule type="duplicateValues" dxfId="52" priority="462"/>
  </conditionalFormatting>
  <conditionalFormatting sqref="F45">
    <cfRule type="duplicateValues" dxfId="51" priority="459"/>
  </conditionalFormatting>
  <conditionalFormatting sqref="F44">
    <cfRule type="duplicateValues" dxfId="50" priority="456"/>
  </conditionalFormatting>
  <conditionalFormatting sqref="F43">
    <cfRule type="duplicateValues" dxfId="49" priority="453"/>
  </conditionalFormatting>
  <conditionalFormatting sqref="F42">
    <cfRule type="duplicateValues" dxfId="48" priority="450"/>
  </conditionalFormatting>
  <conditionalFormatting sqref="F41">
    <cfRule type="duplicateValues" dxfId="47" priority="447"/>
  </conditionalFormatting>
  <conditionalFormatting sqref="F40">
    <cfRule type="duplicateValues" dxfId="46" priority="444"/>
  </conditionalFormatting>
  <conditionalFormatting sqref="F39">
    <cfRule type="duplicateValues" dxfId="45" priority="441"/>
  </conditionalFormatting>
  <conditionalFormatting sqref="F38">
    <cfRule type="duplicateValues" dxfId="44" priority="438"/>
  </conditionalFormatting>
  <conditionalFormatting sqref="F37">
    <cfRule type="duplicateValues" dxfId="43" priority="435"/>
  </conditionalFormatting>
  <conditionalFormatting sqref="F36">
    <cfRule type="duplicateValues" dxfId="42" priority="432"/>
  </conditionalFormatting>
  <conditionalFormatting sqref="F35">
    <cfRule type="duplicateValues" dxfId="41" priority="429"/>
  </conditionalFormatting>
  <conditionalFormatting sqref="F34">
    <cfRule type="duplicateValues" dxfId="40" priority="426"/>
  </conditionalFormatting>
  <conditionalFormatting sqref="F33">
    <cfRule type="duplicateValues" dxfId="39" priority="423"/>
  </conditionalFormatting>
  <conditionalFormatting sqref="F32">
    <cfRule type="duplicateValues" dxfId="38" priority="420"/>
  </conditionalFormatting>
  <conditionalFormatting sqref="F31">
    <cfRule type="duplicateValues" dxfId="37" priority="417"/>
  </conditionalFormatting>
  <conditionalFormatting sqref="F30">
    <cfRule type="duplicateValues" dxfId="36" priority="414"/>
  </conditionalFormatting>
  <conditionalFormatting sqref="F29">
    <cfRule type="duplicateValues" dxfId="35" priority="411"/>
  </conditionalFormatting>
  <conditionalFormatting sqref="F28">
    <cfRule type="duplicateValues" dxfId="34" priority="408"/>
  </conditionalFormatting>
  <conditionalFormatting sqref="F27">
    <cfRule type="duplicateValues" dxfId="33" priority="405"/>
  </conditionalFormatting>
  <conditionalFormatting sqref="F26">
    <cfRule type="duplicateValues" dxfId="32" priority="402"/>
  </conditionalFormatting>
  <conditionalFormatting sqref="F25">
    <cfRule type="duplicateValues" dxfId="31" priority="399"/>
  </conditionalFormatting>
  <conditionalFormatting sqref="F24">
    <cfRule type="duplicateValues" dxfId="30" priority="396"/>
  </conditionalFormatting>
  <conditionalFormatting sqref="F23">
    <cfRule type="duplicateValues" dxfId="29" priority="393"/>
  </conditionalFormatting>
  <conditionalFormatting sqref="F22">
    <cfRule type="duplicateValues" dxfId="28" priority="390"/>
  </conditionalFormatting>
  <conditionalFormatting sqref="F21">
    <cfRule type="duplicateValues" dxfId="27" priority="387"/>
  </conditionalFormatting>
  <conditionalFormatting sqref="F20">
    <cfRule type="duplicateValues" dxfId="26" priority="384"/>
  </conditionalFormatting>
  <conditionalFormatting sqref="F19">
    <cfRule type="duplicateValues" dxfId="25" priority="381"/>
  </conditionalFormatting>
  <conditionalFormatting sqref="F18">
    <cfRule type="duplicateValues" dxfId="24" priority="378"/>
  </conditionalFormatting>
  <conditionalFormatting sqref="F17">
    <cfRule type="duplicateValues" dxfId="23" priority="375"/>
  </conditionalFormatting>
  <conditionalFormatting sqref="F16">
    <cfRule type="duplicateValues" dxfId="22" priority="372"/>
  </conditionalFormatting>
  <conditionalFormatting sqref="F15">
    <cfRule type="duplicateValues" dxfId="21" priority="369"/>
  </conditionalFormatting>
  <conditionalFormatting sqref="F14">
    <cfRule type="duplicateValues" dxfId="20" priority="366"/>
  </conditionalFormatting>
  <conditionalFormatting sqref="F13">
    <cfRule type="duplicateValues" dxfId="19" priority="363"/>
  </conditionalFormatting>
  <conditionalFormatting sqref="F12">
    <cfRule type="duplicateValues" dxfId="18" priority="360"/>
  </conditionalFormatting>
  <conditionalFormatting sqref="F11">
    <cfRule type="duplicateValues" dxfId="17" priority="357"/>
  </conditionalFormatting>
  <conditionalFormatting sqref="F10">
    <cfRule type="duplicateValues" dxfId="16" priority="354"/>
  </conditionalFormatting>
  <conditionalFormatting sqref="F9">
    <cfRule type="duplicateValues" dxfId="15" priority="351"/>
  </conditionalFormatting>
  <conditionalFormatting sqref="F8">
    <cfRule type="duplicateValues" dxfId="14" priority="348"/>
  </conditionalFormatting>
  <conditionalFormatting sqref="F7">
    <cfRule type="duplicateValues" dxfId="13" priority="345"/>
  </conditionalFormatting>
  <conditionalFormatting sqref="F6">
    <cfRule type="duplicateValues" dxfId="12" priority="342"/>
  </conditionalFormatting>
  <conditionalFormatting sqref="F5">
    <cfRule type="duplicateValues" dxfId="11" priority="339"/>
  </conditionalFormatting>
  <conditionalFormatting sqref="A4 F4 A8 A12 A16 A20 A24 A28 A32 A36 A40 A44 A48 A52 A56 A60 A64 A68 A72 A76 A80 A84 A88 A92 A96 A100 A104 A108 A112 A116 A120 A124 A128 A132 A136 A140 A144 A148 A152 A156 A160 A164 A168 A172 A176 A180 A184 A188 A192 A196 A200 A204 A208 A212 A216 A220 A224 A228 A232 A236 A240 A244 A248 A252 A256 A260 A264 A268 A272 A276 A280 A284 A288 A292 A296 A300 A304 A308 A312 A316 A320 A324 A328">
    <cfRule type="duplicateValues" dxfId="10" priority="336"/>
  </conditionalFormatting>
  <conditionalFormatting sqref="A3 F3 A7 A11 A15 A19 A23 A27 A31 A35 A39 A43 A47 A51 A55 A59 A63 A67 A71 A75 A79 A83 A87 A91 A95 A99 A103 A107 A111 A115 A119 A123 A127 A131 A135 A139 A143 A147 A151 A155 A159 A163 A167 A171 A175 A179 A183 A187 A191 A195 A199 A203 A207 A211 A215 A219 A223 A227 A231 A235 A239 A243 A247 A251 A255 A259 A263 A267 A271 A275 A279 A283 A287 A291 A295 A299 A303 A307 A311 A315 A319 A323 A327">
    <cfRule type="duplicateValues" dxfId="9" priority="333"/>
  </conditionalFormatting>
  <conditionalFormatting sqref="A2 F2 A5:A6 A9:A10 A13:A14 A17:A18 A21:A22 A25:A26 A29:A30 A33:A34 A37:A38 A41:A42 A45:A46 A49:A50 A53:A54 A57:A58 A61:A62 A65:A66 A69:A70 A73:A74 A77:A78 A81:A82 A85:A86 A89:A90 A93:A94 A97:A98 A101:A102 A105:A106 A109:A110 A113:A114 A117:A118 A121:A122 A125:A126 A129:A130 A133:A134 A137:A138 A141:A142 A145:A146 A149:A150 A153:A154 A157:A158 A161:A162 A165:A166 A169:A170 A173:A174 A177:A178 A181:A182 A185:A186 A189:A190 A193:A194 A197:A198 A201:A202 A205:A206 A209:A210 A213:A214 A217:A218 A221:A222 A225:A226 A229:A230 A233:A234 A237:A238 A241:A242 A245:A246 A249:A250 A253:A254 A257:A258 A261:A262 A265:A266 A269:A270 A273:A274 A277:A278 A281:A282 A285:A286 A289:A290 A293:A294 A297:A298 A301:A302 A305:A306 A309:A310 A313:A314 A317:A318 A321:A322 A325:A326">
    <cfRule type="duplicateValues" dxfId="8" priority="330"/>
  </conditionalFormatting>
  <conditionalFormatting sqref="E2:E326">
    <cfRule type="cellIs" dxfId="7" priority="328" operator="equal">
      <formula>"HOLDPP"</formula>
    </cfRule>
    <cfRule type="cellIs" dxfId="6" priority="329" operator="equal">
      <formula>"PP"</formula>
    </cfRule>
  </conditionalFormatting>
  <conditionalFormatting sqref="E2:E328">
    <cfRule type="cellIs" dxfId="5" priority="2" operator="equal">
      <formula>"valento"</formula>
    </cfRule>
    <cfRule type="cellIs" dxfId="4" priority="3" operator="equal">
      <formula>"DARIO"</formula>
    </cfRule>
    <cfRule type="cellIs" dxfId="3" priority="4" operator="equal">
      <formula>"Cleared"</formula>
    </cfRule>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3"/>
  <sheetViews>
    <sheetView topLeftCell="A2" workbookViewId="0">
      <selection activeCell="A13" sqref="A13"/>
    </sheetView>
  </sheetViews>
  <sheetFormatPr defaultRowHeight="14.3"/>
  <cols>
    <col min="1" max="1" width="18.625" bestFit="1" customWidth="1"/>
    <col min="2" max="2" width="10.5" bestFit="1" customWidth="1"/>
    <col min="3" max="3" width="5.375" style="136" bestFit="1" customWidth="1"/>
  </cols>
  <sheetData>
    <row r="1" spans="1:3">
      <c r="A1" t="s">
        <v>734</v>
      </c>
      <c r="B1" t="s">
        <v>793</v>
      </c>
      <c r="C1" s="136" t="s">
        <v>744</v>
      </c>
    </row>
    <row r="2" spans="1:3">
      <c r="A2" t="s">
        <v>40</v>
      </c>
      <c r="B2" s="135">
        <v>1800000</v>
      </c>
      <c r="C2" s="136">
        <v>1</v>
      </c>
    </row>
    <row r="3" spans="1:3">
      <c r="A3" t="s">
        <v>236</v>
      </c>
      <c r="B3" s="135">
        <v>880000</v>
      </c>
      <c r="C3" s="136" t="s">
        <v>778</v>
      </c>
    </row>
    <row r="4" spans="1:3">
      <c r="A4" t="s">
        <v>35</v>
      </c>
      <c r="B4" s="135">
        <v>880000</v>
      </c>
      <c r="C4" s="136" t="s">
        <v>778</v>
      </c>
    </row>
    <row r="5" spans="1:3">
      <c r="A5" t="s">
        <v>132</v>
      </c>
      <c r="B5" s="135">
        <v>413333</v>
      </c>
      <c r="C5" s="136" t="s">
        <v>779</v>
      </c>
    </row>
    <row r="6" spans="1:3">
      <c r="A6" t="s">
        <v>173</v>
      </c>
      <c r="B6" s="135">
        <v>413333</v>
      </c>
      <c r="C6" s="136" t="s">
        <v>779</v>
      </c>
    </row>
    <row r="7" spans="1:3">
      <c r="A7" t="s">
        <v>77</v>
      </c>
      <c r="B7" s="135">
        <v>413333</v>
      </c>
      <c r="C7" s="136" t="s">
        <v>779</v>
      </c>
    </row>
    <row r="8" spans="1:3">
      <c r="A8" t="s">
        <v>133</v>
      </c>
      <c r="B8" s="135">
        <v>311667</v>
      </c>
      <c r="C8" s="136" t="s">
        <v>780</v>
      </c>
    </row>
    <row r="9" spans="1:3">
      <c r="A9" t="s">
        <v>111</v>
      </c>
      <c r="B9" s="135">
        <v>311667</v>
      </c>
      <c r="C9" s="136" t="s">
        <v>780</v>
      </c>
    </row>
    <row r="10" spans="1:3">
      <c r="A10" t="s">
        <v>39</v>
      </c>
      <c r="B10" s="135">
        <v>311667</v>
      </c>
      <c r="C10" s="136" t="s">
        <v>780</v>
      </c>
    </row>
    <row r="11" spans="1:3">
      <c r="A11" t="s">
        <v>109</v>
      </c>
      <c r="B11" s="135">
        <v>230000</v>
      </c>
      <c r="C11" s="136" t="s">
        <v>781</v>
      </c>
    </row>
    <row r="12" spans="1:3">
      <c r="A12" t="s">
        <v>94</v>
      </c>
      <c r="B12" s="135">
        <v>230000</v>
      </c>
      <c r="C12" s="136" t="s">
        <v>781</v>
      </c>
    </row>
    <row r="13" spans="1:3">
      <c r="A13" t="s">
        <v>61</v>
      </c>
      <c r="B13" s="135">
        <v>230000</v>
      </c>
      <c r="C13" s="136" t="s">
        <v>781</v>
      </c>
    </row>
    <row r="14" spans="1:3">
      <c r="A14" t="s">
        <v>153</v>
      </c>
      <c r="B14" s="135">
        <v>230000</v>
      </c>
      <c r="C14" s="136" t="s">
        <v>781</v>
      </c>
    </row>
    <row r="15" spans="1:3">
      <c r="A15" t="s">
        <v>51</v>
      </c>
      <c r="B15" s="135">
        <v>230000</v>
      </c>
      <c r="C15" s="136" t="s">
        <v>781</v>
      </c>
    </row>
    <row r="16" spans="1:3">
      <c r="A16" t="s">
        <v>54</v>
      </c>
      <c r="B16" s="135">
        <v>175000</v>
      </c>
      <c r="C16" s="136" t="s">
        <v>770</v>
      </c>
    </row>
    <row r="17" spans="1:3">
      <c r="A17" t="s">
        <v>67</v>
      </c>
      <c r="B17" s="135">
        <v>175000</v>
      </c>
      <c r="C17" s="136" t="s">
        <v>770</v>
      </c>
    </row>
    <row r="18" spans="1:3">
      <c r="A18" t="s">
        <v>70</v>
      </c>
      <c r="B18" s="135">
        <v>145000</v>
      </c>
      <c r="C18" s="136" t="s">
        <v>782</v>
      </c>
    </row>
    <row r="19" spans="1:3">
      <c r="A19" t="s">
        <v>216</v>
      </c>
      <c r="B19" s="135">
        <v>145000</v>
      </c>
      <c r="C19" s="136" t="s">
        <v>782</v>
      </c>
    </row>
    <row r="20" spans="1:3">
      <c r="A20" t="s">
        <v>69</v>
      </c>
      <c r="B20" s="135">
        <v>145000</v>
      </c>
      <c r="C20" s="136" t="s">
        <v>782</v>
      </c>
    </row>
    <row r="21" spans="1:3">
      <c r="A21" t="s">
        <v>122</v>
      </c>
      <c r="B21" s="135">
        <v>145000</v>
      </c>
      <c r="C21" s="136" t="s">
        <v>782</v>
      </c>
    </row>
    <row r="22" spans="1:3">
      <c r="A22" t="s">
        <v>68</v>
      </c>
      <c r="B22" s="135">
        <v>116000</v>
      </c>
      <c r="C22" s="136" t="s">
        <v>783</v>
      </c>
    </row>
    <row r="23" spans="1:3">
      <c r="A23" t="s">
        <v>175</v>
      </c>
      <c r="B23" s="135">
        <v>116000</v>
      </c>
      <c r="C23" s="136" t="s">
        <v>783</v>
      </c>
    </row>
    <row r="24" spans="1:3">
      <c r="A24" t="s">
        <v>46</v>
      </c>
      <c r="B24" s="135">
        <v>175000</v>
      </c>
      <c r="C24" s="136" t="s">
        <v>783</v>
      </c>
    </row>
    <row r="25" spans="1:3">
      <c r="A25" t="s">
        <v>101</v>
      </c>
      <c r="B25" s="135">
        <v>89000</v>
      </c>
      <c r="C25" s="136" t="s">
        <v>784</v>
      </c>
    </row>
    <row r="26" spans="1:3">
      <c r="A26" t="s">
        <v>147</v>
      </c>
      <c r="B26" s="135">
        <v>89000</v>
      </c>
      <c r="C26" s="136" t="s">
        <v>784</v>
      </c>
    </row>
    <row r="27" spans="1:3">
      <c r="A27" t="s">
        <v>108</v>
      </c>
      <c r="B27" s="135">
        <v>89000</v>
      </c>
      <c r="C27" s="136" t="s">
        <v>784</v>
      </c>
    </row>
    <row r="28" spans="1:3">
      <c r="A28" t="s">
        <v>44</v>
      </c>
      <c r="B28" s="135">
        <v>89000</v>
      </c>
      <c r="C28" s="136" t="s">
        <v>784</v>
      </c>
    </row>
    <row r="29" spans="1:3">
      <c r="A29" t="s">
        <v>55</v>
      </c>
      <c r="B29" s="135">
        <v>89000</v>
      </c>
      <c r="C29" s="136" t="s">
        <v>784</v>
      </c>
    </row>
    <row r="30" spans="1:3">
      <c r="A30" t="s">
        <v>650</v>
      </c>
      <c r="B30" s="135">
        <v>68000</v>
      </c>
      <c r="C30" s="136" t="s">
        <v>785</v>
      </c>
    </row>
    <row r="31" spans="1:3">
      <c r="A31" t="s">
        <v>163</v>
      </c>
      <c r="B31" s="135">
        <v>68000</v>
      </c>
      <c r="C31" s="136" t="s">
        <v>785</v>
      </c>
    </row>
    <row r="32" spans="1:3">
      <c r="A32" t="s">
        <v>97</v>
      </c>
      <c r="B32" s="135">
        <v>68000</v>
      </c>
      <c r="C32" s="136" t="s">
        <v>785</v>
      </c>
    </row>
    <row r="33" spans="1:3">
      <c r="A33" t="s">
        <v>179</v>
      </c>
      <c r="B33" s="135">
        <v>68000</v>
      </c>
      <c r="C33" s="136" t="s">
        <v>785</v>
      </c>
    </row>
    <row r="34" spans="1:3">
      <c r="A34" t="s">
        <v>60</v>
      </c>
      <c r="B34" s="135">
        <v>68000</v>
      </c>
      <c r="C34" s="136" t="s">
        <v>785</v>
      </c>
    </row>
    <row r="35" spans="1:3">
      <c r="A35" t="s">
        <v>37</v>
      </c>
      <c r="B35" s="135">
        <v>56500</v>
      </c>
      <c r="C35" s="136" t="s">
        <v>786</v>
      </c>
    </row>
    <row r="36" spans="1:3">
      <c r="A36" t="s">
        <v>53</v>
      </c>
      <c r="B36" s="135">
        <v>56500</v>
      </c>
      <c r="C36" s="136" t="s">
        <v>786</v>
      </c>
    </row>
    <row r="37" spans="1:3">
      <c r="A37" t="s">
        <v>274</v>
      </c>
      <c r="B37" s="135">
        <v>56500</v>
      </c>
      <c r="C37" s="136" t="s">
        <v>786</v>
      </c>
    </row>
    <row r="38" spans="1:3">
      <c r="A38" t="s">
        <v>58</v>
      </c>
      <c r="B38" s="135">
        <v>50250</v>
      </c>
      <c r="C38" s="136" t="s">
        <v>787</v>
      </c>
    </row>
    <row r="39" spans="1:3">
      <c r="A39" t="s">
        <v>80</v>
      </c>
      <c r="B39" s="135">
        <v>50250</v>
      </c>
      <c r="C39" s="136" t="s">
        <v>787</v>
      </c>
    </row>
    <row r="40" spans="1:3">
      <c r="A40" t="s">
        <v>43</v>
      </c>
      <c r="B40" s="135">
        <v>46000</v>
      </c>
      <c r="C40" s="136" t="s">
        <v>788</v>
      </c>
    </row>
    <row r="41" spans="1:3">
      <c r="A41" t="s">
        <v>159</v>
      </c>
      <c r="B41" s="135">
        <v>46000</v>
      </c>
      <c r="C41" s="136" t="s">
        <v>788</v>
      </c>
    </row>
    <row r="42" spans="1:3">
      <c r="A42" t="s">
        <v>63</v>
      </c>
      <c r="B42" s="135">
        <v>25000</v>
      </c>
      <c r="C42" s="136" t="s">
        <v>788</v>
      </c>
    </row>
    <row r="43" spans="1:3">
      <c r="A43" t="s">
        <v>89</v>
      </c>
      <c r="B43" s="135">
        <v>37000</v>
      </c>
      <c r="C43" s="136" t="s">
        <v>773</v>
      </c>
    </row>
    <row r="44" spans="1:3">
      <c r="A44" t="s">
        <v>124</v>
      </c>
      <c r="B44" s="135">
        <v>37000</v>
      </c>
      <c r="C44" s="136" t="s">
        <v>773</v>
      </c>
    </row>
    <row r="45" spans="1:3">
      <c r="A45" t="s">
        <v>74</v>
      </c>
      <c r="B45" s="135">
        <v>37000</v>
      </c>
      <c r="C45" s="136" t="s">
        <v>773</v>
      </c>
    </row>
    <row r="46" spans="1:3">
      <c r="A46" t="s">
        <v>78</v>
      </c>
      <c r="B46" s="135">
        <v>37000</v>
      </c>
      <c r="C46" s="136" t="s">
        <v>773</v>
      </c>
    </row>
    <row r="47" spans="1:3">
      <c r="A47" t="s">
        <v>34</v>
      </c>
      <c r="B47" s="135">
        <v>37000</v>
      </c>
      <c r="C47" s="136" t="s">
        <v>773</v>
      </c>
    </row>
    <row r="48" spans="1:3">
      <c r="A48" t="s">
        <v>134</v>
      </c>
      <c r="B48" s="135">
        <v>37000</v>
      </c>
      <c r="C48" s="136" t="s">
        <v>773</v>
      </c>
    </row>
    <row r="49" spans="1:3">
      <c r="A49" t="s">
        <v>157</v>
      </c>
      <c r="B49" s="135">
        <v>37000</v>
      </c>
      <c r="C49" s="136" t="s">
        <v>773</v>
      </c>
    </row>
    <row r="50" spans="1:3">
      <c r="A50" t="s">
        <v>264</v>
      </c>
      <c r="B50" s="135">
        <v>27467</v>
      </c>
      <c r="C50" s="136" t="s">
        <v>789</v>
      </c>
    </row>
    <row r="51" spans="1:3">
      <c r="A51" t="s">
        <v>129</v>
      </c>
      <c r="B51" s="135">
        <v>27467</v>
      </c>
      <c r="C51" s="136" t="s">
        <v>789</v>
      </c>
    </row>
    <row r="52" spans="1:3">
      <c r="A52" t="s">
        <v>36</v>
      </c>
      <c r="B52" s="135">
        <v>27467</v>
      </c>
      <c r="C52" s="136" t="s">
        <v>789</v>
      </c>
    </row>
    <row r="53" spans="1:3">
      <c r="A53" t="s">
        <v>763</v>
      </c>
      <c r="B53" s="135">
        <v>24900</v>
      </c>
      <c r="C53" s="136" t="s">
        <v>790</v>
      </c>
    </row>
    <row r="54" spans="1:3">
      <c r="A54" t="s">
        <v>137</v>
      </c>
      <c r="B54" s="135">
        <v>24900</v>
      </c>
      <c r="C54" s="136" t="s">
        <v>790</v>
      </c>
    </row>
    <row r="55" spans="1:3">
      <c r="A55" t="s">
        <v>415</v>
      </c>
      <c r="B55" s="135">
        <v>24000</v>
      </c>
      <c r="C55" s="136">
        <v>54</v>
      </c>
    </row>
    <row r="56" spans="1:3">
      <c r="A56" t="s">
        <v>185</v>
      </c>
      <c r="B56" s="135">
        <v>23400</v>
      </c>
      <c r="C56" s="136" t="s">
        <v>791</v>
      </c>
    </row>
    <row r="57" spans="1:3">
      <c r="A57" t="s">
        <v>145</v>
      </c>
      <c r="B57" s="135">
        <v>23400</v>
      </c>
      <c r="C57" s="136" t="s">
        <v>791</v>
      </c>
    </row>
    <row r="58" spans="1:3">
      <c r="A58" t="s">
        <v>160</v>
      </c>
      <c r="B58" s="135">
        <v>23000</v>
      </c>
      <c r="C58" s="136">
        <v>57</v>
      </c>
    </row>
    <row r="59" spans="1:3">
      <c r="A59" t="s">
        <v>670</v>
      </c>
      <c r="B59" s="135">
        <v>0</v>
      </c>
    </row>
    <row r="60" spans="1:3">
      <c r="A60" t="s">
        <v>217</v>
      </c>
      <c r="B60" s="135">
        <v>0</v>
      </c>
    </row>
    <row r="61" spans="1:3">
      <c r="A61" t="s">
        <v>90</v>
      </c>
      <c r="B61" s="135">
        <v>0</v>
      </c>
    </row>
    <row r="62" spans="1:3">
      <c r="A62" t="s">
        <v>41</v>
      </c>
      <c r="B62" s="135">
        <v>0</v>
      </c>
      <c r="C62" s="136" t="s">
        <v>792</v>
      </c>
    </row>
    <row r="63" spans="1:3">
      <c r="A63" t="s">
        <v>62</v>
      </c>
      <c r="B63" s="135">
        <v>0</v>
      </c>
      <c r="C63" s="136" t="s">
        <v>792</v>
      </c>
    </row>
    <row r="64" spans="1:3">
      <c r="A64" t="s">
        <v>561</v>
      </c>
      <c r="B64" s="135">
        <v>0</v>
      </c>
      <c r="C64" s="136" t="s">
        <v>792</v>
      </c>
    </row>
    <row r="65" spans="1:3">
      <c r="A65" t="s">
        <v>84</v>
      </c>
      <c r="B65" s="135">
        <v>0</v>
      </c>
      <c r="C65" s="136" t="s">
        <v>792</v>
      </c>
    </row>
    <row r="66" spans="1:3">
      <c r="A66" t="s">
        <v>38</v>
      </c>
      <c r="B66" s="135">
        <v>0</v>
      </c>
      <c r="C66" s="136" t="s">
        <v>792</v>
      </c>
    </row>
    <row r="67" spans="1:3">
      <c r="A67" t="s">
        <v>205</v>
      </c>
      <c r="B67" s="135">
        <v>0</v>
      </c>
      <c r="C67" s="136" t="s">
        <v>792</v>
      </c>
    </row>
    <row r="68" spans="1:3">
      <c r="A68" t="s">
        <v>52</v>
      </c>
      <c r="B68" s="135">
        <v>0</v>
      </c>
      <c r="C68" s="136" t="s">
        <v>792</v>
      </c>
    </row>
    <row r="69" spans="1:3">
      <c r="A69" t="s">
        <v>123</v>
      </c>
      <c r="B69" s="135">
        <v>0</v>
      </c>
      <c r="C69" s="136" t="s">
        <v>792</v>
      </c>
    </row>
    <row r="70" spans="1:3">
      <c r="A70" t="s">
        <v>210</v>
      </c>
      <c r="B70" s="135">
        <v>0</v>
      </c>
      <c r="C70" s="136" t="s">
        <v>792</v>
      </c>
    </row>
    <row r="71" spans="1:3">
      <c r="A71" t="s">
        <v>282</v>
      </c>
      <c r="B71" s="135">
        <v>0</v>
      </c>
      <c r="C71" s="136" t="s">
        <v>792</v>
      </c>
    </row>
    <row r="72" spans="1:3">
      <c r="A72" t="s">
        <v>199</v>
      </c>
      <c r="B72" s="135">
        <v>0</v>
      </c>
      <c r="C72" s="136" t="s">
        <v>792</v>
      </c>
    </row>
    <row r="73" spans="1:3">
      <c r="A73" t="s">
        <v>121</v>
      </c>
      <c r="B73" s="135">
        <v>0</v>
      </c>
      <c r="C73" s="136" t="s">
        <v>792</v>
      </c>
    </row>
    <row r="74" spans="1:3">
      <c r="A74" t="s">
        <v>284</v>
      </c>
      <c r="B74" s="135">
        <v>0</v>
      </c>
      <c r="C74" s="136" t="s">
        <v>792</v>
      </c>
    </row>
    <row r="75" spans="1:3">
      <c r="A75" t="s">
        <v>166</v>
      </c>
      <c r="B75" s="135">
        <v>0</v>
      </c>
      <c r="C75" s="136" t="s">
        <v>792</v>
      </c>
    </row>
    <row r="76" spans="1:3">
      <c r="A76" t="s">
        <v>71</v>
      </c>
      <c r="B76" s="135">
        <v>0</v>
      </c>
      <c r="C76" s="136" t="s">
        <v>792</v>
      </c>
    </row>
    <row r="77" spans="1:3">
      <c r="A77" t="s">
        <v>50</v>
      </c>
      <c r="B77" s="135">
        <v>0</v>
      </c>
      <c r="C77" s="136" t="s">
        <v>792</v>
      </c>
    </row>
    <row r="78" spans="1:3">
      <c r="A78" t="s">
        <v>110</v>
      </c>
      <c r="B78" s="135">
        <v>0</v>
      </c>
      <c r="C78" s="136" t="s">
        <v>792</v>
      </c>
    </row>
    <row r="79" spans="1:3">
      <c r="A79" t="s">
        <v>45</v>
      </c>
      <c r="B79" s="135">
        <v>0</v>
      </c>
      <c r="C79" s="136" t="s">
        <v>792</v>
      </c>
    </row>
    <row r="80" spans="1:3">
      <c r="A80" t="s">
        <v>85</v>
      </c>
      <c r="B80" s="135">
        <v>0</v>
      </c>
      <c r="C80" s="136" t="s">
        <v>792</v>
      </c>
    </row>
    <row r="81" spans="1:3">
      <c r="A81" t="s">
        <v>112</v>
      </c>
      <c r="B81" s="135">
        <v>0</v>
      </c>
      <c r="C81" s="136" t="s">
        <v>792</v>
      </c>
    </row>
    <row r="82" spans="1:3">
      <c r="A82" t="s">
        <v>59</v>
      </c>
      <c r="B82" s="135">
        <v>0</v>
      </c>
      <c r="C82" s="136" t="s">
        <v>792</v>
      </c>
    </row>
    <row r="83" spans="1:3">
      <c r="A83" t="s">
        <v>47</v>
      </c>
      <c r="B83" s="135">
        <v>0</v>
      </c>
      <c r="C83" s="136" t="s">
        <v>792</v>
      </c>
    </row>
    <row r="84" spans="1:3">
      <c r="A84" t="s">
        <v>130</v>
      </c>
      <c r="B84" s="135">
        <v>0</v>
      </c>
      <c r="C84" s="136" t="s">
        <v>792</v>
      </c>
    </row>
    <row r="85" spans="1:3">
      <c r="A85" t="s">
        <v>91</v>
      </c>
      <c r="B85" s="135">
        <v>0</v>
      </c>
      <c r="C85" s="136" t="s">
        <v>792</v>
      </c>
    </row>
    <row r="86" spans="1:3">
      <c r="A86" t="s">
        <v>79</v>
      </c>
      <c r="B86" s="135">
        <v>0</v>
      </c>
      <c r="C86" s="136" t="s">
        <v>792</v>
      </c>
    </row>
    <row r="87" spans="1:3">
      <c r="A87" t="s">
        <v>176</v>
      </c>
      <c r="B87" s="135">
        <v>0</v>
      </c>
      <c r="C87" s="136" t="s">
        <v>792</v>
      </c>
    </row>
    <row r="88" spans="1:3">
      <c r="A88" t="s">
        <v>102</v>
      </c>
      <c r="B88" s="135">
        <v>0</v>
      </c>
      <c r="C88" s="136" t="s">
        <v>792</v>
      </c>
    </row>
    <row r="89" spans="1:3">
      <c r="A89" t="s">
        <v>42</v>
      </c>
      <c r="B89" s="135">
        <v>0</v>
      </c>
      <c r="C89" s="136" t="s">
        <v>792</v>
      </c>
    </row>
    <row r="90" spans="1:3">
      <c r="A90" t="s">
        <v>167</v>
      </c>
      <c r="B90" s="135">
        <v>0</v>
      </c>
      <c r="C90" s="136" t="s">
        <v>792</v>
      </c>
    </row>
    <row r="91" spans="1:3">
      <c r="A91" t="s">
        <v>180</v>
      </c>
      <c r="B91" s="135">
        <v>0</v>
      </c>
      <c r="C91" s="136" t="s">
        <v>792</v>
      </c>
    </row>
    <row r="92" spans="1:3">
      <c r="A92" t="s">
        <v>113</v>
      </c>
      <c r="B92" s="135">
        <v>0</v>
      </c>
      <c r="C92" s="136" t="s">
        <v>792</v>
      </c>
    </row>
    <row r="93" spans="1:3">
      <c r="A93" t="s">
        <v>72</v>
      </c>
      <c r="B93" s="135">
        <v>0</v>
      </c>
      <c r="C93" s="136" t="s">
        <v>792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7"/>
  <sheetViews>
    <sheetView workbookViewId="0">
      <selection activeCell="D20" sqref="D1:D20"/>
    </sheetView>
  </sheetViews>
  <sheetFormatPr defaultColWidth="8.875" defaultRowHeight="14.3"/>
  <cols>
    <col min="1" max="1" width="4" style="81" bestFit="1" customWidth="1"/>
    <col min="2" max="2" width="18.25" style="81" customWidth="1"/>
    <col min="3" max="3" width="2.625" style="81" bestFit="1" customWidth="1"/>
    <col min="4" max="4" width="8.875" style="81"/>
    <col min="5" max="5" width="16.25" style="84" customWidth="1"/>
    <col min="6" max="16384" width="8.875" style="81"/>
  </cols>
  <sheetData>
    <row r="1" spans="1:5">
      <c r="A1" s="81">
        <v>1</v>
      </c>
      <c r="B1" s="81" t="s">
        <v>35</v>
      </c>
      <c r="C1" s="81">
        <v>-4</v>
      </c>
      <c r="E1" s="83" t="s">
        <v>41</v>
      </c>
    </row>
    <row r="2" spans="1:5">
      <c r="A2" s="81">
        <v>2</v>
      </c>
      <c r="B2" s="81" t="s">
        <v>94</v>
      </c>
      <c r="C2" s="81">
        <v>-3</v>
      </c>
      <c r="E2" s="83" t="s">
        <v>62</v>
      </c>
    </row>
    <row r="3" spans="1:5">
      <c r="A3" s="81" t="s">
        <v>767</v>
      </c>
      <c r="C3" s="81">
        <v>-2</v>
      </c>
      <c r="E3" s="83" t="s">
        <v>561</v>
      </c>
    </row>
    <row r="4" spans="1:5">
      <c r="A4" s="81" t="s">
        <v>767</v>
      </c>
      <c r="C4" s="81">
        <v>-2</v>
      </c>
      <c r="E4" s="83" t="s">
        <v>38</v>
      </c>
    </row>
    <row r="5" spans="1:5">
      <c r="A5" s="81" t="s">
        <v>768</v>
      </c>
      <c r="B5" s="81" t="s">
        <v>153</v>
      </c>
      <c r="C5" s="81">
        <v>-1</v>
      </c>
      <c r="E5" s="83" t="s">
        <v>84</v>
      </c>
    </row>
    <row r="6" spans="1:5">
      <c r="A6" s="81" t="s">
        <v>768</v>
      </c>
      <c r="B6" s="85" t="s">
        <v>776</v>
      </c>
      <c r="C6" s="81">
        <v>-1</v>
      </c>
      <c r="E6" s="83" t="s">
        <v>205</v>
      </c>
    </row>
    <row r="7" spans="1:5">
      <c r="A7" s="81" t="s">
        <v>768</v>
      </c>
      <c r="B7" s="81" t="s">
        <v>39</v>
      </c>
      <c r="C7" s="81">
        <v>-1</v>
      </c>
      <c r="E7" s="83" t="s">
        <v>52</v>
      </c>
    </row>
    <row r="8" spans="1:5">
      <c r="A8" s="81" t="s">
        <v>769</v>
      </c>
      <c r="B8" s="81" t="s">
        <v>54</v>
      </c>
      <c r="C8" s="81" t="s">
        <v>761</v>
      </c>
      <c r="E8" s="83" t="s">
        <v>123</v>
      </c>
    </row>
    <row r="9" spans="1:5">
      <c r="A9" s="81" t="s">
        <v>769</v>
      </c>
      <c r="B9" s="81" t="s">
        <v>37</v>
      </c>
      <c r="C9" s="81" t="s">
        <v>761</v>
      </c>
      <c r="E9" s="83" t="s">
        <v>210</v>
      </c>
    </row>
    <row r="10" spans="1:5">
      <c r="A10" s="81" t="s">
        <v>769</v>
      </c>
      <c r="B10" s="81" t="s">
        <v>40</v>
      </c>
      <c r="C10" s="81" t="s">
        <v>761</v>
      </c>
      <c r="E10" s="83" t="s">
        <v>282</v>
      </c>
    </row>
    <row r="11" spans="1:5">
      <c r="A11" s="81" t="s">
        <v>769</v>
      </c>
      <c r="B11" s="81" t="s">
        <v>159</v>
      </c>
      <c r="C11" s="81" t="s">
        <v>761</v>
      </c>
      <c r="E11" s="83" t="s">
        <v>199</v>
      </c>
    </row>
    <row r="12" spans="1:5">
      <c r="A12" s="81" t="s">
        <v>769</v>
      </c>
      <c r="B12" s="81" t="s">
        <v>46</v>
      </c>
      <c r="C12" s="81" t="s">
        <v>761</v>
      </c>
      <c r="E12" s="83" t="s">
        <v>121</v>
      </c>
    </row>
    <row r="13" spans="1:5">
      <c r="A13" s="81" t="s">
        <v>769</v>
      </c>
      <c r="B13" s="81" t="s">
        <v>77</v>
      </c>
      <c r="C13" s="81" t="s">
        <v>761</v>
      </c>
      <c r="E13" s="83" t="s">
        <v>284</v>
      </c>
    </row>
    <row r="14" spans="1:5">
      <c r="A14" s="81" t="s">
        <v>769</v>
      </c>
      <c r="B14" s="81" t="s">
        <v>61</v>
      </c>
      <c r="C14" s="81" t="s">
        <v>761</v>
      </c>
      <c r="E14" s="83" t="s">
        <v>166</v>
      </c>
    </row>
    <row r="15" spans="1:5">
      <c r="A15" s="81" t="s">
        <v>770</v>
      </c>
      <c r="B15" s="81" t="s">
        <v>124</v>
      </c>
      <c r="C15" s="81">
        <v>1</v>
      </c>
      <c r="E15" s="83" t="s">
        <v>71</v>
      </c>
    </row>
    <row r="16" spans="1:5">
      <c r="A16" s="81" t="s">
        <v>770</v>
      </c>
      <c r="B16" s="81" t="s">
        <v>60</v>
      </c>
      <c r="C16" s="81">
        <v>1</v>
      </c>
      <c r="E16" s="83" t="s">
        <v>50</v>
      </c>
    </row>
    <row r="17" spans="1:5">
      <c r="A17" s="81" t="s">
        <v>770</v>
      </c>
      <c r="B17" s="81" t="s">
        <v>55</v>
      </c>
      <c r="C17" s="81">
        <v>1</v>
      </c>
      <c r="E17" s="83" t="s">
        <v>110</v>
      </c>
    </row>
    <row r="18" spans="1:5">
      <c r="A18" s="81" t="s">
        <v>770</v>
      </c>
      <c r="B18" s="81" t="s">
        <v>51</v>
      </c>
      <c r="C18" s="81">
        <v>1</v>
      </c>
      <c r="E18" s="83" t="s">
        <v>45</v>
      </c>
    </row>
    <row r="19" spans="1:5">
      <c r="A19" s="81" t="s">
        <v>770</v>
      </c>
      <c r="B19" s="81" t="s">
        <v>173</v>
      </c>
      <c r="C19" s="81">
        <v>1</v>
      </c>
      <c r="E19" s="83" t="s">
        <v>85</v>
      </c>
    </row>
    <row r="20" spans="1:5">
      <c r="A20" s="81" t="s">
        <v>770</v>
      </c>
      <c r="B20" s="81" t="s">
        <v>274</v>
      </c>
      <c r="C20" s="81">
        <v>1</v>
      </c>
      <c r="E20" s="83" t="s">
        <v>112</v>
      </c>
    </row>
    <row r="21" spans="1:5">
      <c r="A21" s="81" t="s">
        <v>770</v>
      </c>
      <c r="B21" s="81" t="s">
        <v>157</v>
      </c>
      <c r="C21" s="81">
        <v>1</v>
      </c>
      <c r="E21" s="83" t="s">
        <v>59</v>
      </c>
    </row>
    <row r="22" spans="1:5">
      <c r="A22" s="81" t="s">
        <v>770</v>
      </c>
      <c r="B22" s="81" t="s">
        <v>68</v>
      </c>
      <c r="C22" s="81">
        <v>1</v>
      </c>
      <c r="E22" s="83" t="s">
        <v>47</v>
      </c>
    </row>
    <row r="23" spans="1:5">
      <c r="A23" s="81" t="s">
        <v>771</v>
      </c>
      <c r="B23" s="81" t="s">
        <v>134</v>
      </c>
      <c r="C23" s="81">
        <v>2</v>
      </c>
      <c r="E23" s="83" t="s">
        <v>130</v>
      </c>
    </row>
    <row r="24" spans="1:5">
      <c r="A24" s="81" t="s">
        <v>771</v>
      </c>
      <c r="B24" s="81" t="s">
        <v>179</v>
      </c>
      <c r="C24" s="81">
        <v>2</v>
      </c>
      <c r="E24" s="83" t="s">
        <v>91</v>
      </c>
    </row>
    <row r="25" spans="1:5">
      <c r="A25" s="81" t="s">
        <v>771</v>
      </c>
      <c r="B25" s="81" t="s">
        <v>44</v>
      </c>
      <c r="C25" s="81">
        <v>2</v>
      </c>
      <c r="E25" s="83" t="s">
        <v>79</v>
      </c>
    </row>
    <row r="26" spans="1:5">
      <c r="A26" s="81" t="s">
        <v>771</v>
      </c>
      <c r="B26" s="81" t="s">
        <v>53</v>
      </c>
      <c r="C26" s="81">
        <v>2</v>
      </c>
      <c r="E26" s="83" t="s">
        <v>176</v>
      </c>
    </row>
    <row r="27" spans="1:5">
      <c r="A27" s="81" t="s">
        <v>771</v>
      </c>
      <c r="B27" s="81" t="s">
        <v>236</v>
      </c>
      <c r="C27" s="81">
        <v>2</v>
      </c>
      <c r="E27" s="83" t="s">
        <v>775</v>
      </c>
    </row>
    <row r="28" spans="1:5">
      <c r="A28" s="81" t="s">
        <v>771</v>
      </c>
      <c r="B28" s="81" t="s">
        <v>132</v>
      </c>
      <c r="C28" s="81">
        <v>2</v>
      </c>
      <c r="E28" s="83" t="s">
        <v>42</v>
      </c>
    </row>
    <row r="29" spans="1:5">
      <c r="A29" s="81" t="s">
        <v>771</v>
      </c>
      <c r="B29" s="81" t="s">
        <v>69</v>
      </c>
      <c r="C29" s="81">
        <v>2</v>
      </c>
      <c r="E29" s="83" t="s">
        <v>167</v>
      </c>
    </row>
    <row r="30" spans="1:5">
      <c r="A30" s="81" t="s">
        <v>771</v>
      </c>
      <c r="B30" s="81" t="s">
        <v>185</v>
      </c>
      <c r="C30" s="81">
        <v>2</v>
      </c>
      <c r="E30" s="83" t="s">
        <v>180</v>
      </c>
    </row>
    <row r="31" spans="1:5">
      <c r="A31" s="81" t="s">
        <v>771</v>
      </c>
      <c r="B31" s="81" t="s">
        <v>109</v>
      </c>
      <c r="C31" s="81">
        <v>2</v>
      </c>
      <c r="E31" s="83" t="s">
        <v>113</v>
      </c>
    </row>
    <row r="32" spans="1:5">
      <c r="A32" s="81" t="s">
        <v>771</v>
      </c>
      <c r="B32" s="81" t="s">
        <v>175</v>
      </c>
      <c r="C32" s="81">
        <v>2</v>
      </c>
      <c r="E32" s="83" t="s">
        <v>72</v>
      </c>
    </row>
    <row r="33" spans="1:3">
      <c r="A33" s="81" t="s">
        <v>772</v>
      </c>
      <c r="B33" s="81" t="s">
        <v>145</v>
      </c>
      <c r="C33" s="81">
        <v>3</v>
      </c>
    </row>
    <row r="34" spans="1:3">
      <c r="A34" s="81" t="s">
        <v>772</v>
      </c>
      <c r="B34" s="81" t="s">
        <v>133</v>
      </c>
      <c r="C34" s="81">
        <v>3</v>
      </c>
    </row>
    <row r="35" spans="1:3">
      <c r="A35" s="81" t="s">
        <v>772</v>
      </c>
      <c r="B35" s="81" t="s">
        <v>122</v>
      </c>
      <c r="C35" s="81">
        <v>3</v>
      </c>
    </row>
    <row r="36" spans="1:3">
      <c r="A36" s="81" t="s">
        <v>772</v>
      </c>
      <c r="B36" s="81" t="s">
        <v>137</v>
      </c>
      <c r="C36" s="81">
        <v>3</v>
      </c>
    </row>
    <row r="37" spans="1:3">
      <c r="A37" s="81" t="s">
        <v>772</v>
      </c>
      <c r="B37" s="81" t="s">
        <v>70</v>
      </c>
      <c r="C37" s="81">
        <v>3</v>
      </c>
    </row>
    <row r="38" spans="1:3">
      <c r="A38" s="81" t="s">
        <v>772</v>
      </c>
      <c r="B38" s="81" t="s">
        <v>264</v>
      </c>
      <c r="C38" s="81">
        <v>3</v>
      </c>
    </row>
    <row r="39" spans="1:3">
      <c r="A39" s="81" t="s">
        <v>772</v>
      </c>
      <c r="B39" s="81" t="s">
        <v>63</v>
      </c>
      <c r="C39" s="81">
        <v>3</v>
      </c>
    </row>
    <row r="40" spans="1:3">
      <c r="A40" s="81" t="s">
        <v>772</v>
      </c>
      <c r="B40" s="81" t="s">
        <v>78</v>
      </c>
      <c r="C40" s="81">
        <v>3</v>
      </c>
    </row>
    <row r="41" spans="1:3">
      <c r="A41" s="81" t="s">
        <v>772</v>
      </c>
      <c r="B41" s="81" t="s">
        <v>101</v>
      </c>
      <c r="C41" s="81">
        <v>3</v>
      </c>
    </row>
    <row r="42" spans="1:3">
      <c r="A42" s="81" t="s">
        <v>773</v>
      </c>
      <c r="B42" s="81" t="s">
        <v>415</v>
      </c>
      <c r="C42" s="81">
        <v>4</v>
      </c>
    </row>
    <row r="43" spans="1:3">
      <c r="A43" s="81" t="s">
        <v>773</v>
      </c>
      <c r="B43" s="81" t="s">
        <v>108</v>
      </c>
      <c r="C43" s="81">
        <v>4</v>
      </c>
    </row>
    <row r="44" spans="1:3">
      <c r="A44" s="81" t="s">
        <v>773</v>
      </c>
      <c r="B44" s="81" t="s">
        <v>160</v>
      </c>
      <c r="C44" s="81">
        <v>4</v>
      </c>
    </row>
    <row r="45" spans="1:3">
      <c r="A45" s="81" t="s">
        <v>773</v>
      </c>
      <c r="B45" s="81" t="s">
        <v>97</v>
      </c>
      <c r="C45" s="81">
        <v>4</v>
      </c>
    </row>
    <row r="46" spans="1:3">
      <c r="A46" s="81" t="s">
        <v>773</v>
      </c>
      <c r="B46" s="81" t="s">
        <v>34</v>
      </c>
      <c r="C46" s="81">
        <v>4</v>
      </c>
    </row>
    <row r="47" spans="1:3">
      <c r="A47" s="81" t="s">
        <v>774</v>
      </c>
      <c r="B47" s="81" t="s">
        <v>74</v>
      </c>
      <c r="C47" s="81">
        <v>5</v>
      </c>
    </row>
    <row r="48" spans="1:3">
      <c r="A48" s="81" t="s">
        <v>774</v>
      </c>
      <c r="B48" s="81" t="s">
        <v>129</v>
      </c>
      <c r="C48" s="81">
        <v>5</v>
      </c>
    </row>
    <row r="49" spans="1:3">
      <c r="A49" s="81" t="s">
        <v>774</v>
      </c>
      <c r="B49" s="81" t="s">
        <v>147</v>
      </c>
      <c r="C49" s="81">
        <v>5</v>
      </c>
    </row>
    <row r="50" spans="1:3">
      <c r="A50" s="81" t="s">
        <v>774</v>
      </c>
      <c r="B50" s="81" t="s">
        <v>763</v>
      </c>
      <c r="C50" s="81">
        <v>5</v>
      </c>
    </row>
    <row r="51" spans="1:3">
      <c r="A51" s="81" t="s">
        <v>774</v>
      </c>
      <c r="B51" s="81" t="s">
        <v>89</v>
      </c>
      <c r="C51" s="81">
        <v>5</v>
      </c>
    </row>
    <row r="52" spans="1:3">
      <c r="A52" s="81" t="s">
        <v>774</v>
      </c>
      <c r="B52" s="81" t="s">
        <v>650</v>
      </c>
      <c r="C52" s="81">
        <v>5</v>
      </c>
    </row>
    <row r="53" spans="1:3">
      <c r="A53" s="81" t="s">
        <v>774</v>
      </c>
      <c r="B53" s="81" t="s">
        <v>67</v>
      </c>
      <c r="C53" s="81">
        <v>5</v>
      </c>
    </row>
    <row r="54" spans="1:3">
      <c r="A54" s="81" t="s">
        <v>774</v>
      </c>
      <c r="B54" s="81" t="s">
        <v>36</v>
      </c>
      <c r="C54" s="81">
        <v>5</v>
      </c>
    </row>
    <row r="55" spans="1:3">
      <c r="A55" s="81" t="s">
        <v>774</v>
      </c>
      <c r="B55" s="81" t="s">
        <v>43</v>
      </c>
      <c r="C55" s="81">
        <v>5</v>
      </c>
    </row>
    <row r="56" spans="1:3">
      <c r="A56" s="81" t="s">
        <v>774</v>
      </c>
      <c r="B56" s="81" t="s">
        <v>80</v>
      </c>
      <c r="C56" s="81">
        <v>5</v>
      </c>
    </row>
    <row r="57" spans="1:3">
      <c r="A57" s="81">
        <v>57</v>
      </c>
      <c r="B57" s="81" t="s">
        <v>58</v>
      </c>
      <c r="C57" s="81">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4"/>
  <sheetViews>
    <sheetView showGridLines="0" topLeftCell="C2" workbookViewId="0">
      <selection activeCell="I40" sqref="I40"/>
    </sheetView>
  </sheetViews>
  <sheetFormatPr defaultColWidth="70.75" defaultRowHeight="10.199999999999999"/>
  <cols>
    <col min="1" max="2" width="3.25" style="80" hidden="1" customWidth="1"/>
    <col min="3" max="3" width="1.875" style="79" customWidth="1"/>
    <col min="4" max="4" width="13.625" style="79" bestFit="1" customWidth="1"/>
    <col min="5" max="5" width="11.5" style="79" bestFit="1" customWidth="1"/>
    <col min="6" max="6" width="8.5" style="79" bestFit="1" customWidth="1"/>
    <col min="7" max="7" width="4.5" style="79" bestFit="1" customWidth="1"/>
    <col min="8" max="8" width="1.875" style="79" customWidth="1"/>
    <col min="9" max="9" width="14.625" style="79" bestFit="1" customWidth="1"/>
    <col min="10" max="10" width="11.5" style="79" bestFit="1" customWidth="1"/>
    <col min="11" max="11" width="8.5" style="79" bestFit="1" customWidth="1"/>
    <col min="12" max="12" width="4.5" style="79" bestFit="1" customWidth="1"/>
    <col min="13" max="13" width="1.125" style="79" customWidth="1"/>
    <col min="14" max="14" width="5.25" style="79" bestFit="1" customWidth="1"/>
    <col min="15" max="15" width="10.125" style="79" bestFit="1" customWidth="1"/>
    <col min="16" max="16" width="5.25" style="79" bestFit="1" customWidth="1"/>
    <col min="17" max="17" width="10.125" style="79" bestFit="1" customWidth="1"/>
    <col min="18" max="16384" width="70.75" style="79"/>
  </cols>
  <sheetData>
    <row r="1" spans="1:17" ht="10.9" thickBot="1">
      <c r="A1" s="18">
        <f>SUM(E3:E54,J3:J42)</f>
        <v>4578</v>
      </c>
      <c r="B1" s="19">
        <f>SUM(A1)/14</f>
        <v>327</v>
      </c>
      <c r="C1" s="20"/>
      <c r="D1" s="20"/>
      <c r="E1" s="21"/>
      <c r="F1" s="21"/>
      <c r="G1" s="21"/>
      <c r="H1" s="20"/>
      <c r="I1" s="20"/>
      <c r="J1" s="20"/>
      <c r="K1" s="22"/>
      <c r="L1" s="20"/>
      <c r="M1" s="20"/>
      <c r="N1" s="20"/>
      <c r="O1" s="20"/>
      <c r="P1" s="21"/>
      <c r="Q1" s="23"/>
    </row>
    <row r="2" spans="1:17" ht="21.1" thickBot="1">
      <c r="A2" s="24"/>
      <c r="B2" s="24"/>
      <c r="C2" s="25"/>
      <c r="D2" s="26" t="s">
        <v>734</v>
      </c>
      <c r="E2" s="27" t="s">
        <v>735</v>
      </c>
      <c r="F2" s="28" t="s">
        <v>736</v>
      </c>
      <c r="G2" s="29" t="s">
        <v>737</v>
      </c>
      <c r="H2" s="25"/>
      <c r="I2" s="26" t="s">
        <v>734</v>
      </c>
      <c r="J2" s="27" t="s">
        <v>735</v>
      </c>
      <c r="K2" s="30" t="s">
        <v>736</v>
      </c>
      <c r="L2" s="29" t="s">
        <v>737</v>
      </c>
      <c r="M2" s="25"/>
      <c r="N2" s="51">
        <f>B1</f>
        <v>327</v>
      </c>
      <c r="O2" s="52" t="s">
        <v>741</v>
      </c>
      <c r="P2" s="31"/>
      <c r="Q2" s="32"/>
    </row>
    <row r="3" spans="1:17" ht="10.9" thickBot="1">
      <c r="A3" s="33" t="s">
        <v>738</v>
      </c>
      <c r="B3" s="34">
        <f>SUM(B1)*80</f>
        <v>26160</v>
      </c>
      <c r="C3" s="20"/>
      <c r="D3" s="35" t="s">
        <v>51</v>
      </c>
      <c r="E3" s="36">
        <f>COUNTIF(Selections!$G$1:$AG$387,D3)</f>
        <v>144</v>
      </c>
      <c r="F3" s="37">
        <f>E3/$B$1</f>
        <v>0.44036697247706424</v>
      </c>
      <c r="G3" s="38" t="s">
        <v>739</v>
      </c>
      <c r="H3" s="20"/>
      <c r="I3" s="39" t="s">
        <v>41</v>
      </c>
      <c r="J3" s="40">
        <f>COUNTIF(Selections!$G$1:$AG$387,I3)</f>
        <v>52</v>
      </c>
      <c r="K3" s="41">
        <f t="shared" ref="K3:K42" si="0">J3/$B$1</f>
        <v>0.15902140672782875</v>
      </c>
      <c r="L3" s="42" t="s">
        <v>740</v>
      </c>
      <c r="M3" s="20"/>
      <c r="N3" s="53"/>
      <c r="O3" s="54">
        <f>B3</f>
        <v>26160</v>
      </c>
      <c r="P3" s="21"/>
      <c r="Q3" s="23"/>
    </row>
    <row r="4" spans="1:17" ht="21.1" thickBot="1">
      <c r="A4" s="33"/>
      <c r="B4" s="34">
        <f>SUM(B3)-B6</f>
        <v>0</v>
      </c>
      <c r="C4" s="20"/>
      <c r="D4" s="43" t="s">
        <v>50</v>
      </c>
      <c r="E4" s="44">
        <f>COUNTIF(Selections!$G$1:$AG$387,D4)</f>
        <v>58</v>
      </c>
      <c r="F4" s="45">
        <f t="shared" ref="F4:F54" si="1">E4/$B$1</f>
        <v>0.17737003058103976</v>
      </c>
      <c r="G4" s="46" t="s">
        <v>739</v>
      </c>
      <c r="H4" s="20"/>
      <c r="I4" s="47" t="s">
        <v>54</v>
      </c>
      <c r="J4" s="48">
        <f>COUNTIF(Selections!$G$1:$AG$387,I4)</f>
        <v>25</v>
      </c>
      <c r="K4" s="49">
        <f t="shared" si="0"/>
        <v>7.64525993883792E-2</v>
      </c>
      <c r="L4" s="50" t="s">
        <v>740</v>
      </c>
      <c r="M4" s="20"/>
      <c r="N4" s="55" t="s">
        <v>744</v>
      </c>
      <c r="O4" s="56" t="s">
        <v>745</v>
      </c>
      <c r="P4" s="21"/>
      <c r="Q4" s="23"/>
    </row>
    <row r="5" spans="1:17" ht="10.9" thickTop="1">
      <c r="A5" s="33"/>
      <c r="B5" s="34"/>
      <c r="C5" s="20"/>
      <c r="D5" s="43" t="s">
        <v>77</v>
      </c>
      <c r="E5" s="44">
        <f>COUNTIF(Selections!$G$1:$AG$387,D5)</f>
        <v>47</v>
      </c>
      <c r="F5" s="45">
        <f t="shared" si="1"/>
        <v>0.14373088685015289</v>
      </c>
      <c r="G5" s="46" t="s">
        <v>739</v>
      </c>
      <c r="H5" s="20"/>
      <c r="I5" s="47" t="s">
        <v>90</v>
      </c>
      <c r="J5" s="48">
        <f>COUNTIF(Selections!$G$1:$AG$387,I5)</f>
        <v>33</v>
      </c>
      <c r="K5" s="49">
        <f t="shared" si="0"/>
        <v>0.10091743119266056</v>
      </c>
      <c r="L5" s="50" t="s">
        <v>740</v>
      </c>
      <c r="M5" s="20"/>
      <c r="N5" s="57" t="s">
        <v>742</v>
      </c>
      <c r="O5" s="58">
        <v>8000</v>
      </c>
      <c r="P5" s="21"/>
      <c r="Q5" s="23"/>
    </row>
    <row r="6" spans="1:17">
      <c r="A6" s="33"/>
      <c r="B6" s="34">
        <f>SUM(B7:B17)</f>
        <v>26160</v>
      </c>
      <c r="C6" s="20"/>
      <c r="D6" s="43" t="s">
        <v>199</v>
      </c>
      <c r="E6" s="44">
        <f>COUNTIF(Selections!$G$1:$AG$387,D6)</f>
        <v>6</v>
      </c>
      <c r="F6" s="45">
        <f t="shared" si="1"/>
        <v>1.834862385321101E-2</v>
      </c>
      <c r="G6" s="46" t="s">
        <v>739</v>
      </c>
      <c r="H6" s="20"/>
      <c r="I6" s="47" t="s">
        <v>61</v>
      </c>
      <c r="J6" s="48">
        <f>COUNTIF(Selections!$G$1:$AG$387,I6)</f>
        <v>38</v>
      </c>
      <c r="K6" s="49">
        <f t="shared" si="0"/>
        <v>0.11620795107033639</v>
      </c>
      <c r="L6" s="50" t="s">
        <v>740</v>
      </c>
      <c r="M6" s="20"/>
      <c r="N6" s="59" t="s">
        <v>743</v>
      </c>
      <c r="O6" s="60">
        <v>4000</v>
      </c>
    </row>
    <row r="7" spans="1:17">
      <c r="A7" s="33" t="s">
        <v>742</v>
      </c>
      <c r="B7" s="34">
        <f>SUM(B3)*0.45</f>
        <v>11772</v>
      </c>
      <c r="C7" s="20"/>
      <c r="D7" s="43" t="s">
        <v>108</v>
      </c>
      <c r="E7" s="44">
        <f>COUNTIF(Selections!$G$1:$AG$387,D7)</f>
        <v>2</v>
      </c>
      <c r="F7" s="45">
        <f t="shared" si="1"/>
        <v>6.1162079510703364E-3</v>
      </c>
      <c r="G7" s="46" t="s">
        <v>739</v>
      </c>
      <c r="H7" s="20"/>
      <c r="I7" s="47" t="s">
        <v>180</v>
      </c>
      <c r="J7" s="48">
        <f>COUNTIF(Selections!$G$1:$AG$387,I7)</f>
        <v>10</v>
      </c>
      <c r="K7" s="49">
        <f t="shared" si="0"/>
        <v>3.0581039755351681E-2</v>
      </c>
      <c r="L7" s="50" t="s">
        <v>740</v>
      </c>
      <c r="M7" s="20"/>
      <c r="N7" s="59" t="s">
        <v>746</v>
      </c>
      <c r="O7" s="60">
        <v>3000</v>
      </c>
    </row>
    <row r="8" spans="1:17" ht="20.399999999999999">
      <c r="A8" s="33" t="s">
        <v>743</v>
      </c>
      <c r="B8" s="34">
        <f>SUM(B3)*0.2</f>
        <v>5232</v>
      </c>
      <c r="C8" s="20"/>
      <c r="D8" s="43" t="s">
        <v>94</v>
      </c>
      <c r="E8" s="44">
        <f>COUNTIF(Selections!$G$1:$AG$387,D8)</f>
        <v>84</v>
      </c>
      <c r="F8" s="45">
        <f t="shared" si="1"/>
        <v>0.25688073394495414</v>
      </c>
      <c r="G8" s="46" t="s">
        <v>739</v>
      </c>
      <c r="H8" s="20"/>
      <c r="I8" s="47" t="s">
        <v>70</v>
      </c>
      <c r="J8" s="48">
        <f>COUNTIF(Selections!$G$1:$AG$387,I8)</f>
        <v>164</v>
      </c>
      <c r="K8" s="49">
        <f t="shared" si="0"/>
        <v>0.50152905198776754</v>
      </c>
      <c r="L8" s="50" t="s">
        <v>740</v>
      </c>
      <c r="M8" s="20"/>
      <c r="N8" s="59" t="s">
        <v>747</v>
      </c>
      <c r="O8" s="60">
        <v>2000</v>
      </c>
    </row>
    <row r="9" spans="1:17">
      <c r="A9" s="33" t="s">
        <v>746</v>
      </c>
      <c r="B9" s="34">
        <f>SUM(B3)*0.1</f>
        <v>2616</v>
      </c>
      <c r="C9" s="20"/>
      <c r="D9" s="43" t="s">
        <v>84</v>
      </c>
      <c r="E9" s="44">
        <f>COUNTIF(Selections!$G$1:$AG$387,D9)</f>
        <v>45</v>
      </c>
      <c r="F9" s="45">
        <f t="shared" si="1"/>
        <v>0.13761467889908258</v>
      </c>
      <c r="G9" s="46" t="s">
        <v>739</v>
      </c>
      <c r="H9" s="20"/>
      <c r="I9" s="47" t="s">
        <v>79</v>
      </c>
      <c r="J9" s="48">
        <f>COUNTIF(Selections!$G$1:$AG$387,I9)</f>
        <v>9</v>
      </c>
      <c r="K9" s="49">
        <f t="shared" si="0"/>
        <v>2.7522935779816515E-2</v>
      </c>
      <c r="L9" s="50" t="s">
        <v>740</v>
      </c>
      <c r="M9" s="20"/>
      <c r="N9" s="59" t="s">
        <v>748</v>
      </c>
      <c r="O9" s="60">
        <v>1500</v>
      </c>
    </row>
    <row r="10" spans="1:17">
      <c r="A10" s="33" t="s">
        <v>747</v>
      </c>
      <c r="B10" s="34">
        <f>SUM(B3)*0.07</f>
        <v>1831.2000000000003</v>
      </c>
      <c r="C10" s="20"/>
      <c r="D10" s="43" t="s">
        <v>109</v>
      </c>
      <c r="E10" s="44">
        <f>COUNTIF(Selections!$G$1:$AG$387,D10)</f>
        <v>25</v>
      </c>
      <c r="F10" s="45">
        <f t="shared" si="1"/>
        <v>7.64525993883792E-2</v>
      </c>
      <c r="G10" s="46" t="s">
        <v>739</v>
      </c>
      <c r="H10" s="20"/>
      <c r="I10" s="47" t="s">
        <v>69</v>
      </c>
      <c r="J10" s="48">
        <f>COUNTIF(Selections!$G$1:$AG$387,I10)</f>
        <v>35</v>
      </c>
      <c r="K10" s="49">
        <f t="shared" si="0"/>
        <v>0.10703363914373089</v>
      </c>
      <c r="L10" s="50" t="s">
        <v>740</v>
      </c>
      <c r="M10" s="20"/>
      <c r="N10" s="59" t="s">
        <v>749</v>
      </c>
      <c r="O10" s="60">
        <v>1250</v>
      </c>
    </row>
    <row r="11" spans="1:17">
      <c r="A11" s="33" t="s">
        <v>748</v>
      </c>
      <c r="B11" s="34">
        <f>SUM(B3)*0.05</f>
        <v>1308</v>
      </c>
      <c r="C11" s="20"/>
      <c r="D11" s="43" t="s">
        <v>34</v>
      </c>
      <c r="E11" s="44">
        <f>COUNTIF(Selections!$G$1:$AG$387,D11)</f>
        <v>84</v>
      </c>
      <c r="F11" s="45">
        <f t="shared" si="1"/>
        <v>0.25688073394495414</v>
      </c>
      <c r="G11" s="46" t="s">
        <v>739</v>
      </c>
      <c r="H11" s="20"/>
      <c r="I11" s="47" t="s">
        <v>166</v>
      </c>
      <c r="J11" s="48">
        <f>COUNTIF(Selections!$G$1:$AG$387,I11)</f>
        <v>16</v>
      </c>
      <c r="K11" s="49">
        <f t="shared" si="0"/>
        <v>4.8929663608562692E-2</v>
      </c>
      <c r="L11" s="50" t="s">
        <v>740</v>
      </c>
      <c r="M11" s="20"/>
      <c r="N11" s="59" t="s">
        <v>750</v>
      </c>
      <c r="O11" s="60">
        <v>1000</v>
      </c>
    </row>
    <row r="12" spans="1:17">
      <c r="A12" s="33" t="s">
        <v>749</v>
      </c>
      <c r="B12" s="34">
        <f>SUM(B3)*0.03</f>
        <v>784.8</v>
      </c>
      <c r="C12" s="20"/>
      <c r="D12" s="43" t="s">
        <v>35</v>
      </c>
      <c r="E12" s="44">
        <f>COUNTIF(Selections!$G$1:$AG$387,D12)</f>
        <v>65</v>
      </c>
      <c r="F12" s="45">
        <f t="shared" si="1"/>
        <v>0.19877675840978593</v>
      </c>
      <c r="G12" s="46" t="s">
        <v>739</v>
      </c>
      <c r="H12" s="20"/>
      <c r="I12" s="47" t="s">
        <v>160</v>
      </c>
      <c r="J12" s="48">
        <f>COUNTIF(Selections!$G$1:$AG$387,I12)</f>
        <v>21</v>
      </c>
      <c r="K12" s="49">
        <f t="shared" si="0"/>
        <v>6.4220183486238536E-2</v>
      </c>
      <c r="L12" s="50" t="s">
        <v>740</v>
      </c>
      <c r="M12" s="20"/>
      <c r="N12" s="59" t="s">
        <v>751</v>
      </c>
      <c r="O12" s="60">
        <v>900</v>
      </c>
    </row>
    <row r="13" spans="1:17">
      <c r="A13" s="33" t="s">
        <v>750</v>
      </c>
      <c r="B13" s="34">
        <f>SUM(B3)*0.025</f>
        <v>654</v>
      </c>
      <c r="C13" s="20"/>
      <c r="D13" s="43" t="s">
        <v>101</v>
      </c>
      <c r="E13" s="44">
        <f>COUNTIF(Selections!$G$1:$AG$387,D13)</f>
        <v>25</v>
      </c>
      <c r="F13" s="45">
        <f t="shared" si="1"/>
        <v>7.64525993883792E-2</v>
      </c>
      <c r="G13" s="46" t="s">
        <v>739</v>
      </c>
      <c r="H13" s="20"/>
      <c r="I13" s="47" t="s">
        <v>60</v>
      </c>
      <c r="J13" s="48">
        <f>COUNTIF(Selections!$G$1:$AG$387,I13)</f>
        <v>28</v>
      </c>
      <c r="K13" s="49">
        <f t="shared" si="0"/>
        <v>8.5626911314984705E-2</v>
      </c>
      <c r="L13" s="50" t="s">
        <v>740</v>
      </c>
      <c r="M13" s="20"/>
      <c r="N13" s="59" t="s">
        <v>752</v>
      </c>
      <c r="O13" s="60">
        <v>800</v>
      </c>
    </row>
    <row r="14" spans="1:17" ht="10.9" thickBot="1">
      <c r="A14" s="33" t="s">
        <v>751</v>
      </c>
      <c r="B14" s="34">
        <f>SUM(B3)*0.02</f>
        <v>523.20000000000005</v>
      </c>
      <c r="C14" s="20"/>
      <c r="D14" s="61" t="s">
        <v>58</v>
      </c>
      <c r="E14" s="62">
        <f>COUNTIF(Selections!$G$1:$AG$387,D14)</f>
        <v>69</v>
      </c>
      <c r="F14" s="63">
        <f t="shared" si="1"/>
        <v>0.21100917431192662</v>
      </c>
      <c r="G14" s="64" t="s">
        <v>739</v>
      </c>
      <c r="H14" s="20"/>
      <c r="I14" s="47" t="s">
        <v>80</v>
      </c>
      <c r="J14" s="48">
        <f>COUNTIF(Selections!$G$1:$AG$387,I14)</f>
        <v>155</v>
      </c>
      <c r="K14" s="49">
        <f t="shared" si="0"/>
        <v>0.47400611620795108</v>
      </c>
      <c r="L14" s="50" t="s">
        <v>740</v>
      </c>
      <c r="M14" s="20"/>
      <c r="N14" s="59" t="s">
        <v>754</v>
      </c>
      <c r="O14" s="60">
        <v>700</v>
      </c>
    </row>
    <row r="15" spans="1:17">
      <c r="A15" s="33" t="s">
        <v>752</v>
      </c>
      <c r="B15" s="34">
        <f>SUM(B3)*0.015</f>
        <v>392.4</v>
      </c>
      <c r="C15" s="20"/>
      <c r="D15" s="39" t="s">
        <v>132</v>
      </c>
      <c r="E15" s="40">
        <f>COUNTIF(Selections!$G$1:$AG$387,D15)</f>
        <v>45</v>
      </c>
      <c r="F15" s="65">
        <f t="shared" si="1"/>
        <v>0.13761467889908258</v>
      </c>
      <c r="G15" s="42" t="s">
        <v>753</v>
      </c>
      <c r="H15" s="20"/>
      <c r="I15" s="47" t="s">
        <v>111</v>
      </c>
      <c r="J15" s="48">
        <f>COUNTIF(Selections!$G$1:$AG$387,I15)</f>
        <v>16</v>
      </c>
      <c r="K15" s="49">
        <f t="shared" si="0"/>
        <v>4.8929663608562692E-2</v>
      </c>
      <c r="L15" s="50" t="s">
        <v>740</v>
      </c>
      <c r="M15" s="20"/>
      <c r="N15" s="59" t="s">
        <v>756</v>
      </c>
      <c r="O15" s="60">
        <v>600</v>
      </c>
    </row>
    <row r="16" spans="1:17">
      <c r="A16" s="33" t="s">
        <v>754</v>
      </c>
      <c r="B16" s="34">
        <f>SUM(B3)*0.01</f>
        <v>261.60000000000002</v>
      </c>
      <c r="C16" s="20"/>
      <c r="D16" s="47" t="s">
        <v>110</v>
      </c>
      <c r="E16" s="48">
        <f>COUNTIF(Selections!$G$1:$AG$387,D16)</f>
        <v>12</v>
      </c>
      <c r="F16" s="66">
        <f t="shared" si="1"/>
        <v>3.669724770642202E-2</v>
      </c>
      <c r="G16" s="50" t="s">
        <v>753</v>
      </c>
      <c r="H16" s="20"/>
      <c r="I16" s="47" t="s">
        <v>123</v>
      </c>
      <c r="J16" s="48">
        <f>COUNTIF(Selections!$G$1:$AG$387,I16)</f>
        <v>43</v>
      </c>
      <c r="K16" s="49">
        <f t="shared" si="0"/>
        <v>0.13149847094801223</v>
      </c>
      <c r="L16" s="50" t="s">
        <v>740</v>
      </c>
      <c r="M16" s="20"/>
      <c r="N16" s="59" t="s">
        <v>757</v>
      </c>
      <c r="O16" s="60">
        <v>500</v>
      </c>
    </row>
    <row r="17" spans="1:17">
      <c r="A17" s="33" t="s">
        <v>755</v>
      </c>
      <c r="B17" s="34">
        <f>SUM(B3)*0.03</f>
        <v>784.8</v>
      </c>
      <c r="C17" s="20"/>
      <c r="D17" s="47" t="s">
        <v>121</v>
      </c>
      <c r="E17" s="48">
        <f>COUNTIF(Selections!$G$1:$AG$387,D17)</f>
        <v>1</v>
      </c>
      <c r="F17" s="66">
        <f t="shared" si="1"/>
        <v>3.0581039755351682E-3</v>
      </c>
      <c r="G17" s="50" t="s">
        <v>753</v>
      </c>
      <c r="H17" s="20"/>
      <c r="I17" s="47" t="s">
        <v>74</v>
      </c>
      <c r="J17" s="48">
        <f>COUNTIF(Selections!$G$1:$AG$387,I17)</f>
        <v>29</v>
      </c>
      <c r="K17" s="49">
        <f t="shared" si="0"/>
        <v>8.8685015290519878E-2</v>
      </c>
      <c r="L17" s="50" t="s">
        <v>740</v>
      </c>
      <c r="M17" s="20"/>
      <c r="N17" s="59" t="s">
        <v>758</v>
      </c>
      <c r="O17" s="60">
        <v>400</v>
      </c>
    </row>
    <row r="18" spans="1:17">
      <c r="A18" s="33"/>
      <c r="B18" s="33"/>
      <c r="C18" s="20"/>
      <c r="D18" s="47" t="s">
        <v>670</v>
      </c>
      <c r="E18" s="48">
        <f>COUNTIF(Selections!$G$1:$AG$387,D18)</f>
        <v>1</v>
      </c>
      <c r="F18" s="66">
        <f t="shared" si="1"/>
        <v>3.0581039755351682E-3</v>
      </c>
      <c r="G18" s="50" t="s">
        <v>753</v>
      </c>
      <c r="H18" s="20"/>
      <c r="I18" s="47" t="s">
        <v>205</v>
      </c>
      <c r="J18" s="48">
        <f>COUNTIF(Selections!$G$1:$AG$387,I18)</f>
        <v>41</v>
      </c>
      <c r="K18" s="49">
        <f t="shared" si="0"/>
        <v>0.12538226299694188</v>
      </c>
      <c r="L18" s="50" t="s">
        <v>740</v>
      </c>
      <c r="M18" s="20"/>
      <c r="N18" s="59" t="s">
        <v>759</v>
      </c>
      <c r="O18" s="60">
        <v>370</v>
      </c>
    </row>
    <row r="19" spans="1:17">
      <c r="A19" s="33"/>
      <c r="B19" s="33"/>
      <c r="C19" s="20"/>
      <c r="D19" s="47" t="s">
        <v>37</v>
      </c>
      <c r="E19" s="48">
        <f>COUNTIF(Selections!$G$1:$AG$387,D19)</f>
        <v>51</v>
      </c>
      <c r="F19" s="66">
        <f t="shared" si="1"/>
        <v>0.15596330275229359</v>
      </c>
      <c r="G19" s="50" t="s">
        <v>753</v>
      </c>
      <c r="H19" s="20"/>
      <c r="I19" s="47" t="s">
        <v>124</v>
      </c>
      <c r="J19" s="48">
        <f>COUNTIF(Selections!$G$1:$AG$387,I19)</f>
        <v>41</v>
      </c>
      <c r="K19" s="49">
        <f t="shared" si="0"/>
        <v>0.12538226299694188</v>
      </c>
      <c r="L19" s="50" t="s">
        <v>740</v>
      </c>
      <c r="M19" s="20"/>
      <c r="N19" s="59" t="s">
        <v>760</v>
      </c>
      <c r="O19" s="60">
        <v>360</v>
      </c>
    </row>
    <row r="20" spans="1:17" ht="10.9" thickBot="1">
      <c r="A20" s="33"/>
      <c r="B20" s="33"/>
      <c r="C20" s="20"/>
      <c r="D20" s="47" t="s">
        <v>210</v>
      </c>
      <c r="E20" s="48">
        <f>COUNTIF(Selections!$G$1:$AG$387,D20)</f>
        <v>13</v>
      </c>
      <c r="F20" s="66">
        <f t="shared" si="1"/>
        <v>3.9755351681957186E-2</v>
      </c>
      <c r="G20" s="50" t="s">
        <v>753</v>
      </c>
      <c r="H20" s="20"/>
      <c r="I20" s="47" t="s">
        <v>145</v>
      </c>
      <c r="J20" s="48">
        <f>COUNTIF(Selections!$G$1:$AG$387,I20)</f>
        <v>10</v>
      </c>
      <c r="K20" s="49">
        <f t="shared" si="0"/>
        <v>3.0581039755351681E-2</v>
      </c>
      <c r="L20" s="50" t="s">
        <v>740</v>
      </c>
      <c r="M20" s="20"/>
      <c r="N20" s="67" t="s">
        <v>755</v>
      </c>
      <c r="O20" s="68">
        <v>780</v>
      </c>
    </row>
    <row r="21" spans="1:17" ht="11.55" thickTop="1" thickBot="1">
      <c r="A21" s="33"/>
      <c r="B21" s="33"/>
      <c r="C21" s="20"/>
      <c r="D21" s="47" t="s">
        <v>147</v>
      </c>
      <c r="E21" s="48">
        <f>COUNTIF(Selections!$G$1:$AG$387,D21)</f>
        <v>45</v>
      </c>
      <c r="F21" s="66">
        <f t="shared" si="1"/>
        <v>0.13761467889908258</v>
      </c>
      <c r="G21" s="50" t="s">
        <v>753</v>
      </c>
      <c r="H21" s="20"/>
      <c r="I21" s="47" t="s">
        <v>130</v>
      </c>
      <c r="J21" s="48">
        <f>COUNTIF(Selections!$G$1:$AG$387,I21)</f>
        <v>18</v>
      </c>
      <c r="K21" s="49">
        <f t="shared" si="0"/>
        <v>5.5045871559633031E-2</v>
      </c>
      <c r="L21" s="50" t="s">
        <v>740</v>
      </c>
      <c r="M21" s="20"/>
      <c r="N21" s="70" t="s">
        <v>762</v>
      </c>
      <c r="O21" s="71">
        <f>SUM(O5:O20)</f>
        <v>26160</v>
      </c>
    </row>
    <row r="22" spans="1:17">
      <c r="A22" s="33"/>
      <c r="B22" s="33"/>
      <c r="C22" s="20"/>
      <c r="D22" s="47" t="s">
        <v>173</v>
      </c>
      <c r="E22" s="48">
        <f>COUNTIF(Selections!$G$1:$AG$387,D22)</f>
        <v>5</v>
      </c>
      <c r="F22" s="66">
        <f t="shared" si="1"/>
        <v>1.5290519877675841E-2</v>
      </c>
      <c r="G22" s="50" t="s">
        <v>753</v>
      </c>
      <c r="H22" s="20"/>
      <c r="I22" s="47" t="s">
        <v>42</v>
      </c>
      <c r="J22" s="48">
        <f>COUNTIF(Selections!$G$1:$AG$387,I22)</f>
        <v>44</v>
      </c>
      <c r="K22" s="49">
        <f t="shared" si="0"/>
        <v>0.13455657492354739</v>
      </c>
      <c r="L22" s="50" t="s">
        <v>740</v>
      </c>
      <c r="M22" s="20"/>
      <c r="N22" s="20"/>
      <c r="O22" s="20"/>
    </row>
    <row r="23" spans="1:17">
      <c r="A23" s="33"/>
      <c r="B23" s="33"/>
      <c r="C23" s="20"/>
      <c r="D23" s="47" t="s">
        <v>129</v>
      </c>
      <c r="E23" s="48">
        <f>COUNTIF(Selections!$G$1:$AG$387,D23)</f>
        <v>4</v>
      </c>
      <c r="F23" s="66">
        <f t="shared" si="1"/>
        <v>1.2232415902140673E-2</v>
      </c>
      <c r="G23" s="50" t="s">
        <v>753</v>
      </c>
      <c r="H23" s="20"/>
      <c r="I23" s="47" t="s">
        <v>43</v>
      </c>
      <c r="J23" s="48">
        <f>COUNTIF(Selections!$G$1:$AG$387,I23)</f>
        <v>134</v>
      </c>
      <c r="K23" s="49">
        <f t="shared" si="0"/>
        <v>0.40978593272171254</v>
      </c>
      <c r="L23" s="50" t="s">
        <v>740</v>
      </c>
      <c r="M23" s="20"/>
      <c r="N23" s="20"/>
      <c r="O23" s="20"/>
    </row>
    <row r="24" spans="1:17" ht="10.9" thickBot="1">
      <c r="A24" s="33"/>
      <c r="B24" s="33"/>
      <c r="C24" s="20"/>
      <c r="D24" s="47" t="s">
        <v>415</v>
      </c>
      <c r="E24" s="48">
        <f>COUNTIF(Selections!$G$1:$AG$387,D24)</f>
        <v>4</v>
      </c>
      <c r="F24" s="66">
        <f t="shared" si="1"/>
        <v>1.2232415902140673E-2</v>
      </c>
      <c r="G24" s="50" t="s">
        <v>753</v>
      </c>
      <c r="H24" s="20"/>
      <c r="I24" s="47" t="s">
        <v>157</v>
      </c>
      <c r="J24" s="48">
        <f>COUNTIF(Selections!$G$1:$AG$387,I24)</f>
        <v>19</v>
      </c>
      <c r="K24" s="49">
        <f t="shared" si="0"/>
        <v>5.8103975535168197E-2</v>
      </c>
      <c r="L24" s="50" t="s">
        <v>740</v>
      </c>
      <c r="M24" s="20"/>
      <c r="N24" s="20"/>
      <c r="O24" s="20"/>
    </row>
    <row r="25" spans="1:17">
      <c r="A25" s="33"/>
      <c r="B25" s="33"/>
      <c r="C25" s="20"/>
      <c r="D25" s="47" t="s">
        <v>284</v>
      </c>
      <c r="E25" s="48">
        <f>COUNTIF(Selections!$G$1:$AG$387,D25)</f>
        <v>3</v>
      </c>
      <c r="F25" s="66">
        <f t="shared" si="1"/>
        <v>9.1743119266055051E-3</v>
      </c>
      <c r="G25" s="50" t="s">
        <v>753</v>
      </c>
      <c r="H25" s="20"/>
      <c r="I25" s="35" t="s">
        <v>44</v>
      </c>
      <c r="J25" s="36">
        <f>COUNTIF(Selections!$G$1:$AG$387,I25)</f>
        <v>275</v>
      </c>
      <c r="K25" s="69">
        <f t="shared" si="0"/>
        <v>0.84097859327217128</v>
      </c>
      <c r="L25" s="38" t="s">
        <v>761</v>
      </c>
      <c r="M25" s="20"/>
      <c r="N25" s="20"/>
      <c r="O25" s="20"/>
    </row>
    <row r="26" spans="1:17">
      <c r="A26" s="33"/>
      <c r="B26" s="33"/>
      <c r="C26" s="20"/>
      <c r="D26" s="47" t="s">
        <v>185</v>
      </c>
      <c r="E26" s="48">
        <f>COUNTIF(Selections!$G$1:$AG$387,D26)</f>
        <v>22</v>
      </c>
      <c r="F26" s="66">
        <f t="shared" si="1"/>
        <v>6.7278287461773695E-2</v>
      </c>
      <c r="G26" s="50" t="s">
        <v>753</v>
      </c>
      <c r="H26" s="20"/>
      <c r="I26" s="43" t="s">
        <v>167</v>
      </c>
      <c r="J26" s="44">
        <f>COUNTIF(Selections!$G$1:$AG$387,I26)</f>
        <v>20</v>
      </c>
      <c r="K26" s="72">
        <f t="shared" si="0"/>
        <v>6.1162079510703363E-2</v>
      </c>
      <c r="L26" s="46" t="s">
        <v>761</v>
      </c>
      <c r="M26" s="20"/>
      <c r="N26" s="20"/>
      <c r="O26" s="20"/>
      <c r="P26" s="21"/>
      <c r="Q26" s="23"/>
    </row>
    <row r="27" spans="1:17">
      <c r="A27" s="33"/>
      <c r="B27" s="33"/>
      <c r="C27" s="20"/>
      <c r="D27" s="47" t="s">
        <v>67</v>
      </c>
      <c r="E27" s="48">
        <f>COUNTIF(Selections!$G$1:$AG$387,D27)</f>
        <v>168</v>
      </c>
      <c r="F27" s="66">
        <f t="shared" si="1"/>
        <v>0.51376146788990829</v>
      </c>
      <c r="G27" s="50" t="s">
        <v>753</v>
      </c>
      <c r="H27" s="20"/>
      <c r="I27" s="43" t="s">
        <v>217</v>
      </c>
      <c r="J27" s="44">
        <f>COUNTIF(Selections!$G$1:$AG$387,I27)</f>
        <v>11</v>
      </c>
      <c r="K27" s="72">
        <f t="shared" si="0"/>
        <v>3.3639143730886847E-2</v>
      </c>
      <c r="L27" s="46" t="s">
        <v>761</v>
      </c>
      <c r="M27" s="20"/>
      <c r="N27" s="20"/>
      <c r="O27" s="20"/>
      <c r="P27" s="21"/>
      <c r="Q27" s="23"/>
    </row>
    <row r="28" spans="1:17">
      <c r="A28" s="33"/>
      <c r="B28" s="33"/>
      <c r="C28" s="20"/>
      <c r="D28" s="47" t="s">
        <v>264</v>
      </c>
      <c r="E28" s="48">
        <f>COUNTIF(Selections!$G$1:$AG$387,D28)</f>
        <v>10</v>
      </c>
      <c r="F28" s="66">
        <f t="shared" si="1"/>
        <v>3.0581039755351681E-2</v>
      </c>
      <c r="G28" s="50" t="s">
        <v>753</v>
      </c>
      <c r="H28" s="20"/>
      <c r="I28" s="43" t="s">
        <v>62</v>
      </c>
      <c r="J28" s="44">
        <f>COUNTIF(Selections!$G$1:$AG$387,I28)</f>
        <v>27</v>
      </c>
      <c r="K28" s="72">
        <f t="shared" si="0"/>
        <v>8.2568807339449546E-2</v>
      </c>
      <c r="L28" s="46" t="s">
        <v>761</v>
      </c>
      <c r="M28" s="20"/>
      <c r="N28" s="20"/>
      <c r="O28" s="20"/>
      <c r="P28" s="21"/>
      <c r="Q28" s="23"/>
    </row>
    <row r="29" spans="1:17">
      <c r="A29" s="33"/>
      <c r="B29" s="33"/>
      <c r="C29" s="20"/>
      <c r="D29" s="47" t="s">
        <v>36</v>
      </c>
      <c r="E29" s="48">
        <f>COUNTIF(Selections!$G$1:$AG$387,D29)</f>
        <v>97</v>
      </c>
      <c r="F29" s="66">
        <f t="shared" si="1"/>
        <v>0.29663608562691129</v>
      </c>
      <c r="G29" s="50" t="s">
        <v>753</v>
      </c>
      <c r="H29" s="20"/>
      <c r="I29" s="43" t="s">
        <v>55</v>
      </c>
      <c r="J29" s="44">
        <f>COUNTIF(Selections!$G$1:$AG$387,I29)</f>
        <v>104</v>
      </c>
      <c r="K29" s="72">
        <f t="shared" si="0"/>
        <v>0.31804281345565749</v>
      </c>
      <c r="L29" s="46" t="s">
        <v>761</v>
      </c>
      <c r="M29" s="20"/>
      <c r="N29" s="20"/>
      <c r="O29" s="20"/>
      <c r="P29" s="21"/>
      <c r="Q29" s="23"/>
    </row>
    <row r="30" spans="1:17">
      <c r="A30" s="33"/>
      <c r="B30" s="33"/>
      <c r="C30" s="20"/>
      <c r="D30" s="47" t="s">
        <v>52</v>
      </c>
      <c r="E30" s="48">
        <f>COUNTIF(Selections!$G$1:$AG$387,D30)</f>
        <v>103</v>
      </c>
      <c r="F30" s="66">
        <f t="shared" si="1"/>
        <v>0.3149847094801223</v>
      </c>
      <c r="G30" s="50" t="s">
        <v>753</v>
      </c>
      <c r="H30" s="20"/>
      <c r="I30" s="43" t="s">
        <v>176</v>
      </c>
      <c r="J30" s="44">
        <f>COUNTIF(Selections!$G$1:$AG$387,I30)</f>
        <v>1</v>
      </c>
      <c r="K30" s="72">
        <f t="shared" si="0"/>
        <v>3.0581039755351682E-3</v>
      </c>
      <c r="L30" s="46" t="s">
        <v>761</v>
      </c>
      <c r="M30" s="20"/>
      <c r="N30" s="20"/>
      <c r="O30" s="20"/>
      <c r="P30" s="21"/>
      <c r="Q30" s="23"/>
    </row>
    <row r="31" spans="1:17">
      <c r="A31" s="33"/>
      <c r="B31" s="33"/>
      <c r="C31" s="20"/>
      <c r="D31" s="47" t="s">
        <v>650</v>
      </c>
      <c r="E31" s="48">
        <f>COUNTIF(Selections!$G$1:$AG$387,D31)</f>
        <v>3</v>
      </c>
      <c r="F31" s="66">
        <f t="shared" si="1"/>
        <v>9.1743119266055051E-3</v>
      </c>
      <c r="G31" s="50" t="s">
        <v>753</v>
      </c>
      <c r="H31" s="20"/>
      <c r="I31" s="43" t="s">
        <v>763</v>
      </c>
      <c r="J31" s="44">
        <f>COUNTIF(Selections!$G$1:$AG$387,I31)</f>
        <v>0</v>
      </c>
      <c r="K31" s="72">
        <f t="shared" si="0"/>
        <v>0</v>
      </c>
      <c r="L31" s="46" t="s">
        <v>761</v>
      </c>
      <c r="M31" s="20"/>
      <c r="N31" s="20"/>
      <c r="O31" s="20"/>
      <c r="P31" s="21"/>
      <c r="Q31" s="23"/>
    </row>
    <row r="32" spans="1:17">
      <c r="A32" s="33"/>
      <c r="B32" s="33"/>
      <c r="C32" s="20"/>
      <c r="D32" s="47" t="s">
        <v>153</v>
      </c>
      <c r="E32" s="48">
        <f>COUNTIF(Selections!$G$1:$AG$387,D32)</f>
        <v>38</v>
      </c>
      <c r="F32" s="66">
        <f t="shared" si="1"/>
        <v>0.11620795107033639</v>
      </c>
      <c r="G32" s="50" t="s">
        <v>753</v>
      </c>
      <c r="H32" s="20"/>
      <c r="I32" s="43" t="s">
        <v>91</v>
      </c>
      <c r="J32" s="44">
        <f>COUNTIF(Selections!$G$1:$AG$387,I32)</f>
        <v>18</v>
      </c>
      <c r="K32" s="72">
        <f t="shared" si="0"/>
        <v>5.5045871559633031E-2</v>
      </c>
      <c r="L32" s="46" t="s">
        <v>761</v>
      </c>
      <c r="M32" s="20"/>
      <c r="N32" s="20"/>
      <c r="O32" s="20"/>
      <c r="P32" s="21"/>
      <c r="Q32" s="23"/>
    </row>
    <row r="33" spans="1:17">
      <c r="A33" s="33"/>
      <c r="B33" s="33"/>
      <c r="C33" s="20"/>
      <c r="D33" s="47" t="s">
        <v>179</v>
      </c>
      <c r="E33" s="48">
        <f>COUNTIF(Selections!$G$1:$AG$387,D33)</f>
        <v>22</v>
      </c>
      <c r="F33" s="66">
        <f t="shared" si="1"/>
        <v>6.7278287461773695E-2</v>
      </c>
      <c r="G33" s="50" t="s">
        <v>753</v>
      </c>
      <c r="H33" s="20"/>
      <c r="I33" s="43" t="s">
        <v>45</v>
      </c>
      <c r="J33" s="44">
        <f>COUNTIF(Selections!$G$1:$AG$387,I33)</f>
        <v>178</v>
      </c>
      <c r="K33" s="72">
        <f t="shared" si="0"/>
        <v>0.54434250764525993</v>
      </c>
      <c r="L33" s="46" t="s">
        <v>761</v>
      </c>
      <c r="M33" s="20"/>
      <c r="N33" s="20"/>
      <c r="O33" s="20"/>
      <c r="P33" s="21"/>
      <c r="Q33" s="23"/>
    </row>
    <row r="34" spans="1:17" ht="10.9" thickBot="1">
      <c r="A34" s="33"/>
      <c r="B34" s="33"/>
      <c r="C34" s="20"/>
      <c r="D34" s="47" t="s">
        <v>236</v>
      </c>
      <c r="E34" s="48">
        <f>COUNTIF(Selections!$G$1:$AG$387,D34)</f>
        <v>7</v>
      </c>
      <c r="F34" s="66">
        <f t="shared" si="1"/>
        <v>2.1406727828746176E-2</v>
      </c>
      <c r="G34" s="50" t="s">
        <v>753</v>
      </c>
      <c r="H34" s="20"/>
      <c r="I34" s="43" t="s">
        <v>282</v>
      </c>
      <c r="J34" s="44">
        <f>COUNTIF(Selections!$G$1:$AG$387,I34)</f>
        <v>2</v>
      </c>
      <c r="K34" s="72">
        <f t="shared" si="0"/>
        <v>6.1162079510703364E-3</v>
      </c>
      <c r="L34" s="46" t="s">
        <v>761</v>
      </c>
      <c r="M34" s="20"/>
      <c r="N34" s="20"/>
      <c r="O34" s="20"/>
      <c r="P34" s="21"/>
      <c r="Q34" s="23"/>
    </row>
    <row r="35" spans="1:17">
      <c r="A35" s="33"/>
      <c r="B35" s="33"/>
      <c r="C35" s="20"/>
      <c r="D35" s="35" t="s">
        <v>137</v>
      </c>
      <c r="E35" s="36">
        <f>COUNTIF(Selections!$G$1:$AG$387,D35)</f>
        <v>17</v>
      </c>
      <c r="F35" s="73">
        <f t="shared" si="1"/>
        <v>5.1987767584097858E-2</v>
      </c>
      <c r="G35" s="38" t="s">
        <v>764</v>
      </c>
      <c r="H35" s="20"/>
      <c r="I35" s="43" t="s">
        <v>112</v>
      </c>
      <c r="J35" s="44">
        <f>COUNTIF(Selections!$G$1:$AG$387,I35)</f>
        <v>13</v>
      </c>
      <c r="K35" s="72">
        <f t="shared" si="0"/>
        <v>3.9755351681957186E-2</v>
      </c>
      <c r="L35" s="46" t="s">
        <v>761</v>
      </c>
      <c r="M35" s="20"/>
      <c r="N35" s="20"/>
      <c r="O35" s="20"/>
      <c r="P35" s="21"/>
      <c r="Q35" s="23"/>
    </row>
    <row r="36" spans="1:17" ht="10.9" thickBot="1">
      <c r="A36" s="33"/>
      <c r="B36" s="33"/>
      <c r="C36" s="20"/>
      <c r="D36" s="43" t="s">
        <v>175</v>
      </c>
      <c r="E36" s="44">
        <f>COUNTIF(Selections!$G$1:$AG$387,D36)</f>
        <v>17</v>
      </c>
      <c r="F36" s="45">
        <f t="shared" si="1"/>
        <v>5.1987767584097858E-2</v>
      </c>
      <c r="G36" s="46" t="s">
        <v>764</v>
      </c>
      <c r="H36" s="20"/>
      <c r="I36" s="74" t="s">
        <v>113</v>
      </c>
      <c r="J36" s="44">
        <f>COUNTIF(Selections!$G$1:$AG$387,I36)</f>
        <v>5</v>
      </c>
      <c r="K36" s="72">
        <f t="shared" si="0"/>
        <v>1.5290519877675841E-2</v>
      </c>
      <c r="L36" s="46" t="s">
        <v>761</v>
      </c>
      <c r="M36" s="20"/>
      <c r="N36" s="20"/>
      <c r="O36" s="20"/>
      <c r="P36" s="21"/>
      <c r="Q36" s="23"/>
    </row>
    <row r="37" spans="1:17">
      <c r="A37" s="33"/>
      <c r="B37" s="33"/>
      <c r="C37" s="20"/>
      <c r="D37" s="43" t="s">
        <v>89</v>
      </c>
      <c r="E37" s="44">
        <f>COUNTIF(Selections!$G$1:$AG$387,D37)</f>
        <v>11</v>
      </c>
      <c r="F37" s="45">
        <f t="shared" si="1"/>
        <v>3.3639143730886847E-2</v>
      </c>
      <c r="G37" s="46" t="s">
        <v>764</v>
      </c>
      <c r="H37" s="20"/>
      <c r="I37" s="39" t="s">
        <v>71</v>
      </c>
      <c r="J37" s="40">
        <f>COUNTIF(Selections!$G$1:$AG$387,I37)</f>
        <v>70</v>
      </c>
      <c r="K37" s="41">
        <f t="shared" si="0"/>
        <v>0.21406727828746178</v>
      </c>
      <c r="L37" s="42" t="s">
        <v>765</v>
      </c>
      <c r="M37" s="20"/>
      <c r="N37" s="20"/>
      <c r="O37" s="20"/>
      <c r="P37" s="21"/>
      <c r="Q37" s="23"/>
    </row>
    <row r="38" spans="1:17">
      <c r="A38" s="33"/>
      <c r="B38" s="33"/>
      <c r="C38" s="20"/>
      <c r="D38" s="43" t="s">
        <v>78</v>
      </c>
      <c r="E38" s="44">
        <f>COUNTIF(Selections!$G$1:$AG$387,D38)</f>
        <v>9</v>
      </c>
      <c r="F38" s="45">
        <f t="shared" si="1"/>
        <v>2.7522935779816515E-2</v>
      </c>
      <c r="G38" s="46" t="s">
        <v>764</v>
      </c>
      <c r="H38" s="20"/>
      <c r="I38" s="47" t="s">
        <v>72</v>
      </c>
      <c r="J38" s="48">
        <f>COUNTIF(Selections!$G$1:$AG$387,I38)</f>
        <v>35</v>
      </c>
      <c r="K38" s="49">
        <f t="shared" si="0"/>
        <v>0.10703363914373089</v>
      </c>
      <c r="L38" s="50" t="s">
        <v>765</v>
      </c>
      <c r="M38" s="20"/>
      <c r="N38" s="20"/>
      <c r="O38" s="20"/>
      <c r="P38" s="21"/>
      <c r="Q38" s="23"/>
    </row>
    <row r="39" spans="1:17" ht="20.399999999999999">
      <c r="A39" s="33"/>
      <c r="B39" s="33"/>
      <c r="C39" s="20"/>
      <c r="D39" s="43" t="s">
        <v>133</v>
      </c>
      <c r="E39" s="44">
        <f>COUNTIF(Selections!$G$1:$AG$387,D39)</f>
        <v>8</v>
      </c>
      <c r="F39" s="45">
        <f t="shared" si="1"/>
        <v>2.4464831804281346E-2</v>
      </c>
      <c r="G39" s="46" t="s">
        <v>764</v>
      </c>
      <c r="H39" s="20"/>
      <c r="I39" s="47" t="s">
        <v>46</v>
      </c>
      <c r="J39" s="48">
        <f>COUNTIF(Selections!$G$1:$AG$387,I39)</f>
        <v>271</v>
      </c>
      <c r="K39" s="49">
        <f t="shared" si="0"/>
        <v>0.82874617737003053</v>
      </c>
      <c r="L39" s="50" t="s">
        <v>765</v>
      </c>
      <c r="M39" s="20"/>
      <c r="N39" s="20"/>
      <c r="O39" s="20"/>
      <c r="P39" s="21"/>
      <c r="Q39" s="23"/>
    </row>
    <row r="40" spans="1:17">
      <c r="A40" s="33"/>
      <c r="B40" s="33"/>
      <c r="C40" s="20"/>
      <c r="D40" s="43" t="s">
        <v>97</v>
      </c>
      <c r="E40" s="44">
        <f>COUNTIF(Selections!$G$1:$AG$387,D40)</f>
        <v>88</v>
      </c>
      <c r="F40" s="45">
        <f t="shared" si="1"/>
        <v>0.26911314984709478</v>
      </c>
      <c r="G40" s="46" t="s">
        <v>764</v>
      </c>
      <c r="H40" s="20"/>
      <c r="I40" s="47" t="s">
        <v>102</v>
      </c>
      <c r="J40" s="48">
        <f>COUNTIF(Selections!$G$1:$AG$387,I40)</f>
        <v>97</v>
      </c>
      <c r="K40" s="49">
        <f t="shared" si="0"/>
        <v>0.29663608562691129</v>
      </c>
      <c r="L40" s="50" t="s">
        <v>765</v>
      </c>
      <c r="M40" s="20"/>
      <c r="N40" s="20"/>
      <c r="O40" s="20"/>
      <c r="P40" s="21"/>
      <c r="Q40" s="23"/>
    </row>
    <row r="41" spans="1:17">
      <c r="A41" s="33"/>
      <c r="B41" s="33"/>
      <c r="C41" s="20"/>
      <c r="D41" s="43" t="s">
        <v>122</v>
      </c>
      <c r="E41" s="44">
        <f>COUNTIF(Selections!$G$1:$AG$387,D41)</f>
        <v>29</v>
      </c>
      <c r="F41" s="45">
        <f t="shared" si="1"/>
        <v>8.8685015290519878E-2</v>
      </c>
      <c r="G41" s="46" t="s">
        <v>764</v>
      </c>
      <c r="H41" s="20"/>
      <c r="I41" s="47" t="s">
        <v>63</v>
      </c>
      <c r="J41" s="48">
        <f>COUNTIF(Selections!$G$1:$AG$387,I41)</f>
        <v>96</v>
      </c>
      <c r="K41" s="49">
        <f t="shared" si="0"/>
        <v>0.29357798165137616</v>
      </c>
      <c r="L41" s="50" t="s">
        <v>765</v>
      </c>
      <c r="M41" s="20"/>
      <c r="N41" s="20"/>
      <c r="O41" s="20"/>
      <c r="P41" s="21"/>
      <c r="Q41" s="23"/>
    </row>
    <row r="42" spans="1:17" ht="10.9" thickBot="1">
      <c r="A42" s="33"/>
      <c r="B42" s="33"/>
      <c r="C42" s="20"/>
      <c r="D42" s="43" t="s">
        <v>85</v>
      </c>
      <c r="E42" s="44">
        <f>COUNTIF(Selections!$G$1:$AG$387,D42)</f>
        <v>26</v>
      </c>
      <c r="F42" s="45">
        <f t="shared" si="1"/>
        <v>7.9510703363914373E-2</v>
      </c>
      <c r="G42" s="46" t="s">
        <v>764</v>
      </c>
      <c r="H42" s="20"/>
      <c r="I42" s="75" t="s">
        <v>47</v>
      </c>
      <c r="J42" s="76">
        <f>COUNTIF(Selections!$G$1:$AG$387,I42)</f>
        <v>85</v>
      </c>
      <c r="K42" s="77">
        <f t="shared" si="0"/>
        <v>0.25993883792048927</v>
      </c>
      <c r="L42" s="78" t="s">
        <v>765</v>
      </c>
      <c r="M42" s="20"/>
      <c r="N42" s="20"/>
      <c r="O42" s="20"/>
      <c r="P42" s="21"/>
      <c r="Q42" s="23"/>
    </row>
    <row r="43" spans="1:17">
      <c r="A43" s="33"/>
      <c r="B43" s="33"/>
      <c r="C43" s="20"/>
      <c r="D43" s="43" t="s">
        <v>68</v>
      </c>
      <c r="E43" s="44">
        <f>COUNTIF(Selections!$G$1:$AG$387,D43)</f>
        <v>140</v>
      </c>
      <c r="F43" s="45">
        <f t="shared" si="1"/>
        <v>0.42813455657492355</v>
      </c>
      <c r="G43" s="46" t="s">
        <v>764</v>
      </c>
      <c r="H43" s="20"/>
      <c r="I43" s="20"/>
      <c r="J43" s="20"/>
      <c r="K43" s="22"/>
      <c r="L43" s="20"/>
      <c r="M43" s="20"/>
      <c r="N43" s="20"/>
      <c r="O43" s="20"/>
      <c r="P43" s="21"/>
      <c r="Q43" s="23"/>
    </row>
    <row r="44" spans="1:17">
      <c r="A44" s="33"/>
      <c r="B44" s="33"/>
      <c r="C44" s="20"/>
      <c r="D44" s="43" t="s">
        <v>216</v>
      </c>
      <c r="E44" s="44">
        <f>COUNTIF(Selections!$G$1:$AG$387,D44)</f>
        <v>13</v>
      </c>
      <c r="F44" s="45">
        <f t="shared" si="1"/>
        <v>3.9755351681957186E-2</v>
      </c>
      <c r="G44" s="46" t="s">
        <v>764</v>
      </c>
      <c r="H44" s="20"/>
      <c r="I44" s="20"/>
      <c r="J44" s="20"/>
      <c r="K44" s="22"/>
      <c r="L44" s="20"/>
      <c r="M44" s="20"/>
      <c r="N44" s="20"/>
      <c r="O44" s="20"/>
      <c r="P44" s="21"/>
      <c r="Q44" s="23"/>
    </row>
    <row r="45" spans="1:17">
      <c r="A45" s="33"/>
      <c r="B45" s="33"/>
      <c r="C45" s="20"/>
      <c r="D45" s="43" t="s">
        <v>38</v>
      </c>
      <c r="E45" s="44">
        <f>COUNTIF(Selections!$G$1:$AG$387,D45)</f>
        <v>82</v>
      </c>
      <c r="F45" s="45">
        <f t="shared" si="1"/>
        <v>0.25076452599388377</v>
      </c>
      <c r="G45" s="46" t="s">
        <v>764</v>
      </c>
      <c r="H45" s="20"/>
      <c r="I45" s="20"/>
      <c r="J45" s="20"/>
      <c r="K45" s="22"/>
      <c r="L45" s="20"/>
      <c r="M45" s="20"/>
      <c r="N45" s="20"/>
      <c r="O45" s="20"/>
      <c r="P45" s="21"/>
      <c r="Q45" s="23"/>
    </row>
    <row r="46" spans="1:17">
      <c r="A46" s="33"/>
      <c r="B46" s="33"/>
      <c r="C46" s="20"/>
      <c r="D46" s="43" t="s">
        <v>134</v>
      </c>
      <c r="E46" s="44">
        <f>COUNTIF(Selections!$G$1:$AG$387,D46)</f>
        <v>3</v>
      </c>
      <c r="F46" s="45">
        <f t="shared" si="1"/>
        <v>9.1743119266055051E-3</v>
      </c>
      <c r="G46" s="46" t="s">
        <v>764</v>
      </c>
      <c r="H46" s="20"/>
      <c r="I46" s="20"/>
      <c r="J46" s="20"/>
      <c r="K46" s="22"/>
      <c r="L46" s="20"/>
      <c r="M46" s="20"/>
      <c r="N46" s="20"/>
      <c r="O46" s="20"/>
      <c r="P46" s="21"/>
      <c r="Q46" s="23"/>
    </row>
    <row r="47" spans="1:17">
      <c r="A47" s="33"/>
      <c r="B47" s="33"/>
      <c r="C47" s="20"/>
      <c r="D47" s="43" t="s">
        <v>159</v>
      </c>
      <c r="E47" s="44">
        <f>COUNTIF(Selections!$G$1:$AG$387,D47)</f>
        <v>14</v>
      </c>
      <c r="F47" s="45">
        <f t="shared" si="1"/>
        <v>4.2813455657492352E-2</v>
      </c>
      <c r="G47" s="46" t="s">
        <v>764</v>
      </c>
      <c r="H47" s="20"/>
      <c r="I47" s="20"/>
      <c r="J47" s="20"/>
      <c r="K47" s="22"/>
      <c r="L47" s="20"/>
      <c r="M47" s="20"/>
      <c r="N47" s="20"/>
      <c r="O47" s="20"/>
      <c r="P47" s="21"/>
      <c r="Q47" s="23"/>
    </row>
    <row r="48" spans="1:17">
      <c r="A48" s="33"/>
      <c r="B48" s="33"/>
      <c r="C48" s="20"/>
      <c r="D48" s="43" t="s">
        <v>39</v>
      </c>
      <c r="E48" s="44">
        <f>COUNTIF(Selections!$G$1:$AG$387,D48)</f>
        <v>239</v>
      </c>
      <c r="F48" s="45">
        <f t="shared" si="1"/>
        <v>0.73088685015290522</v>
      </c>
      <c r="G48" s="46" t="s">
        <v>764</v>
      </c>
      <c r="H48" s="20"/>
      <c r="I48" s="20"/>
      <c r="J48" s="20"/>
      <c r="K48" s="22"/>
      <c r="L48" s="20"/>
      <c r="M48" s="20"/>
      <c r="N48" s="20"/>
      <c r="O48" s="20"/>
      <c r="P48" s="21"/>
      <c r="Q48" s="23"/>
    </row>
    <row r="49" spans="1:17">
      <c r="A49" s="33"/>
      <c r="B49" s="33"/>
      <c r="C49" s="20"/>
      <c r="D49" s="43" t="s">
        <v>59</v>
      </c>
      <c r="E49" s="44">
        <f>COUNTIF(Selections!$G$1:$AG$387,D49)</f>
        <v>106</v>
      </c>
      <c r="F49" s="45">
        <f t="shared" si="1"/>
        <v>0.32415902140672781</v>
      </c>
      <c r="G49" s="46" t="s">
        <v>764</v>
      </c>
      <c r="H49" s="20"/>
      <c r="I49" s="20"/>
      <c r="J49" s="20"/>
      <c r="K49" s="22"/>
      <c r="L49" s="20"/>
      <c r="M49" s="20"/>
      <c r="N49" s="20"/>
      <c r="O49" s="20"/>
      <c r="P49" s="21"/>
      <c r="Q49" s="23"/>
    </row>
    <row r="50" spans="1:17">
      <c r="A50" s="33"/>
      <c r="B50" s="33"/>
      <c r="C50" s="20"/>
      <c r="D50" s="43" t="s">
        <v>163</v>
      </c>
      <c r="E50" s="44">
        <f>COUNTIF(Selections!$G$1:$AG$387,D50)</f>
        <v>7</v>
      </c>
      <c r="F50" s="45">
        <f t="shared" si="1"/>
        <v>2.1406727828746176E-2</v>
      </c>
      <c r="G50" s="46" t="s">
        <v>764</v>
      </c>
      <c r="H50" s="20"/>
      <c r="I50" s="20"/>
      <c r="J50" s="20"/>
      <c r="K50" s="22"/>
      <c r="L50" s="20"/>
      <c r="M50" s="20"/>
      <c r="N50" s="20"/>
      <c r="O50" s="20"/>
      <c r="P50" s="21"/>
      <c r="Q50" s="23"/>
    </row>
    <row r="51" spans="1:17">
      <c r="A51" s="33"/>
      <c r="B51" s="33"/>
      <c r="C51" s="20"/>
      <c r="D51" s="43" t="s">
        <v>53</v>
      </c>
      <c r="E51" s="44">
        <f>COUNTIF(Selections!$G$1:$AG$387,D51)</f>
        <v>19</v>
      </c>
      <c r="F51" s="45">
        <f t="shared" si="1"/>
        <v>5.8103975535168197E-2</v>
      </c>
      <c r="G51" s="46" t="s">
        <v>764</v>
      </c>
      <c r="H51" s="20"/>
      <c r="I51" s="20"/>
      <c r="J51" s="20"/>
      <c r="K51" s="22"/>
      <c r="L51" s="20"/>
      <c r="M51" s="20"/>
      <c r="N51" s="20"/>
      <c r="O51" s="20"/>
      <c r="P51" s="21"/>
      <c r="Q51" s="23"/>
    </row>
    <row r="52" spans="1:17">
      <c r="A52" s="33"/>
      <c r="B52" s="33"/>
      <c r="C52" s="20"/>
      <c r="D52" s="43" t="s">
        <v>561</v>
      </c>
      <c r="E52" s="44">
        <f>COUNTIF(Selections!$G$1:$AG$387,D52)</f>
        <v>2</v>
      </c>
      <c r="F52" s="45">
        <f t="shared" si="1"/>
        <v>6.1162079510703364E-3</v>
      </c>
      <c r="G52" s="46" t="s">
        <v>764</v>
      </c>
      <c r="H52" s="20"/>
      <c r="I52" s="20"/>
      <c r="J52" s="20"/>
      <c r="K52" s="22"/>
      <c r="L52" s="20"/>
      <c r="M52" s="20"/>
      <c r="N52" s="20"/>
      <c r="O52" s="20"/>
      <c r="P52" s="21"/>
      <c r="Q52" s="23"/>
    </row>
    <row r="53" spans="1:17" ht="20.399999999999999">
      <c r="A53" s="33"/>
      <c r="B53" s="33"/>
      <c r="C53" s="20"/>
      <c r="D53" s="43" t="s">
        <v>274</v>
      </c>
      <c r="E53" s="44">
        <f>COUNTIF(Selections!$G$1:$AG$387,D53)</f>
        <v>12</v>
      </c>
      <c r="F53" s="45">
        <f t="shared" si="1"/>
        <v>3.669724770642202E-2</v>
      </c>
      <c r="G53" s="46" t="s">
        <v>764</v>
      </c>
      <c r="H53" s="20"/>
      <c r="I53" s="20"/>
      <c r="J53" s="20"/>
      <c r="K53" s="22"/>
      <c r="L53" s="20"/>
      <c r="M53" s="20"/>
      <c r="N53" s="20"/>
      <c r="O53" s="20"/>
      <c r="P53" s="21"/>
      <c r="Q53" s="23"/>
    </row>
    <row r="54" spans="1:17" ht="10.9" thickBot="1">
      <c r="A54" s="33"/>
      <c r="B54" s="33"/>
      <c r="C54" s="20"/>
      <c r="D54" s="61" t="s">
        <v>40</v>
      </c>
      <c r="E54" s="62">
        <f>COUNTIF(Selections!$G$1:$AG$387,D54)</f>
        <v>139</v>
      </c>
      <c r="F54" s="63">
        <f t="shared" si="1"/>
        <v>0.42507645259938837</v>
      </c>
      <c r="G54" s="64" t="s">
        <v>764</v>
      </c>
      <c r="H54" s="20"/>
      <c r="I54" s="20"/>
      <c r="J54" s="20"/>
      <c r="K54" s="22"/>
      <c r="L54" s="20"/>
      <c r="M54" s="20"/>
      <c r="N54" s="20"/>
      <c r="O54" s="20"/>
      <c r="P54" s="21"/>
      <c r="Q54" s="23"/>
    </row>
  </sheetData>
  <conditionalFormatting sqref="F3:F26 F31:F54">
    <cfRule type="cellIs" dxfId="2" priority="3" operator="lessThan">
      <formula>5.11111%</formula>
    </cfRule>
  </conditionalFormatting>
  <conditionalFormatting sqref="K3:K42">
    <cfRule type="cellIs" dxfId="1" priority="2" operator="lessThan">
      <formula>0.05111111</formula>
    </cfRule>
  </conditionalFormatting>
  <conditionalFormatting sqref="F27:F30">
    <cfRule type="cellIs" dxfId="0" priority="1" operator="lessThan">
      <formula>5.11111%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7"/>
  <sheetViews>
    <sheetView showGridLines="0" workbookViewId="0">
      <selection sqref="A1:G18"/>
    </sheetView>
  </sheetViews>
  <sheetFormatPr defaultColWidth="26.5" defaultRowHeight="12.9"/>
  <cols>
    <col min="1" max="1" width="1.875" style="138" customWidth="1"/>
    <col min="2" max="2" width="6.25" style="137" bestFit="1" customWidth="1"/>
    <col min="3" max="3" width="16.875" style="138" bestFit="1" customWidth="1"/>
    <col min="4" max="4" width="13.25" style="139" customWidth="1"/>
    <col min="5" max="5" width="10.375" style="138" customWidth="1"/>
    <col min="6" max="6" width="12.25" style="140" customWidth="1"/>
    <col min="7" max="16384" width="26.5" style="138"/>
  </cols>
  <sheetData>
    <row r="1" spans="2:6" ht="13.6" thickBot="1"/>
    <row r="2" spans="2:6" s="141" customFormat="1" ht="28.9" customHeight="1" thickBot="1">
      <c r="B2" s="150" t="s">
        <v>795</v>
      </c>
      <c r="C2" s="151" t="s">
        <v>734</v>
      </c>
      <c r="D2" s="152" t="s">
        <v>798</v>
      </c>
      <c r="E2" s="151" t="s">
        <v>797</v>
      </c>
      <c r="F2" s="153" t="s">
        <v>796</v>
      </c>
    </row>
    <row r="3" spans="2:6" ht="13.6" thickTop="1">
      <c r="B3" s="154">
        <v>1</v>
      </c>
      <c r="C3" s="155" t="s">
        <v>719</v>
      </c>
      <c r="D3" s="156">
        <v>4222667</v>
      </c>
      <c r="E3" s="157">
        <v>0</v>
      </c>
      <c r="F3" s="158">
        <v>8000</v>
      </c>
    </row>
    <row r="4" spans="2:6">
      <c r="B4" s="144">
        <v>2</v>
      </c>
      <c r="C4" s="142" t="s">
        <v>601</v>
      </c>
      <c r="D4" s="143">
        <v>4199250</v>
      </c>
      <c r="E4" s="143">
        <f>D3-D4</f>
        <v>23417</v>
      </c>
      <c r="F4" s="145">
        <v>4000</v>
      </c>
    </row>
    <row r="5" spans="2:6">
      <c r="B5" s="144">
        <v>3</v>
      </c>
      <c r="C5" s="142" t="s">
        <v>135</v>
      </c>
      <c r="D5" s="143">
        <v>4088384</v>
      </c>
      <c r="E5" s="143">
        <f t="shared" ref="E5:E17" si="0">D4-D5</f>
        <v>110866</v>
      </c>
      <c r="F5" s="145">
        <v>3000</v>
      </c>
    </row>
    <row r="6" spans="2:6">
      <c r="B6" s="144">
        <v>4</v>
      </c>
      <c r="C6" s="142" t="s">
        <v>103</v>
      </c>
      <c r="D6" s="143">
        <v>4083917</v>
      </c>
      <c r="E6" s="143">
        <f t="shared" si="0"/>
        <v>4467</v>
      </c>
      <c r="F6" s="145">
        <v>2000</v>
      </c>
    </row>
    <row r="7" spans="2:6">
      <c r="B7" s="144">
        <v>5</v>
      </c>
      <c r="C7" s="142" t="s">
        <v>403</v>
      </c>
      <c r="D7" s="143">
        <v>4078717</v>
      </c>
      <c r="E7" s="143">
        <f t="shared" si="0"/>
        <v>5200</v>
      </c>
      <c r="F7" s="145">
        <v>1500</v>
      </c>
    </row>
    <row r="8" spans="2:6">
      <c r="B8" s="144">
        <v>6</v>
      </c>
      <c r="C8" s="142" t="s">
        <v>538</v>
      </c>
      <c r="D8" s="143">
        <v>4073717</v>
      </c>
      <c r="E8" s="143">
        <f t="shared" si="0"/>
        <v>5000</v>
      </c>
      <c r="F8" s="145">
        <v>1250</v>
      </c>
    </row>
    <row r="9" spans="2:6">
      <c r="B9" s="144">
        <v>7</v>
      </c>
      <c r="C9" s="142" t="s">
        <v>299</v>
      </c>
      <c r="D9" s="143">
        <v>4063250</v>
      </c>
      <c r="E9" s="143">
        <f t="shared" si="0"/>
        <v>10467</v>
      </c>
      <c r="F9" s="145">
        <v>1000</v>
      </c>
    </row>
    <row r="10" spans="2:6">
      <c r="B10" s="144">
        <v>8</v>
      </c>
      <c r="C10" s="142" t="s">
        <v>193</v>
      </c>
      <c r="D10" s="143">
        <v>4042917</v>
      </c>
      <c r="E10" s="143">
        <f t="shared" si="0"/>
        <v>20333</v>
      </c>
      <c r="F10" s="145">
        <v>900</v>
      </c>
    </row>
    <row r="11" spans="2:6">
      <c r="B11" s="144">
        <v>9</v>
      </c>
      <c r="C11" s="142" t="s">
        <v>651</v>
      </c>
      <c r="D11" s="143">
        <v>3967667</v>
      </c>
      <c r="E11" s="143">
        <f t="shared" si="0"/>
        <v>75250</v>
      </c>
      <c r="F11" s="145">
        <v>800</v>
      </c>
    </row>
    <row r="12" spans="2:6">
      <c r="B12" s="144">
        <v>10</v>
      </c>
      <c r="C12" s="142" t="s">
        <v>246</v>
      </c>
      <c r="D12" s="143">
        <v>3949134</v>
      </c>
      <c r="E12" s="143">
        <f t="shared" si="0"/>
        <v>18533</v>
      </c>
      <c r="F12" s="145">
        <v>700</v>
      </c>
    </row>
    <row r="13" spans="2:6">
      <c r="B13" s="144">
        <v>11</v>
      </c>
      <c r="C13" s="142" t="s">
        <v>621</v>
      </c>
      <c r="D13" s="143">
        <v>3906067</v>
      </c>
      <c r="E13" s="143">
        <f t="shared" si="0"/>
        <v>43067</v>
      </c>
      <c r="F13" s="145">
        <v>600</v>
      </c>
    </row>
    <row r="14" spans="2:6">
      <c r="B14" s="144">
        <v>12</v>
      </c>
      <c r="C14" s="142" t="s">
        <v>552</v>
      </c>
      <c r="D14" s="143">
        <v>3901917</v>
      </c>
      <c r="E14" s="143">
        <f t="shared" si="0"/>
        <v>4150</v>
      </c>
      <c r="F14" s="145">
        <v>500</v>
      </c>
    </row>
    <row r="15" spans="2:6">
      <c r="B15" s="144">
        <v>13</v>
      </c>
      <c r="C15" s="142" t="s">
        <v>468</v>
      </c>
      <c r="D15" s="143">
        <v>3882250</v>
      </c>
      <c r="E15" s="143">
        <f t="shared" si="0"/>
        <v>19667</v>
      </c>
      <c r="F15" s="145">
        <v>400</v>
      </c>
    </row>
    <row r="16" spans="2:6">
      <c r="B16" s="144">
        <v>14</v>
      </c>
      <c r="C16" s="142" t="s">
        <v>289</v>
      </c>
      <c r="D16" s="143">
        <v>3862917</v>
      </c>
      <c r="E16" s="143">
        <f t="shared" si="0"/>
        <v>19333</v>
      </c>
      <c r="F16" s="145">
        <v>370</v>
      </c>
    </row>
    <row r="17" spans="2:6" ht="13.6" thickBot="1">
      <c r="B17" s="146">
        <v>15</v>
      </c>
      <c r="C17" s="147" t="s">
        <v>608</v>
      </c>
      <c r="D17" s="148">
        <v>3860717</v>
      </c>
      <c r="E17" s="148">
        <f t="shared" si="0"/>
        <v>2200</v>
      </c>
      <c r="F17" s="149">
        <v>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Selections</vt:lpstr>
      <vt:lpstr>Sheet2</vt:lpstr>
      <vt:lpstr>Sheet1</vt:lpstr>
      <vt:lpstr>Totals</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dcterms:created xsi:type="dcterms:W3CDTF">2016-04-07T21:25:14Z</dcterms:created>
  <dcterms:modified xsi:type="dcterms:W3CDTF">2019-11-10T22:02:34Z</dcterms:modified>
</cp:coreProperties>
</file>